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897" documentId="120_S{2AC9BD13-BADA-5192-A53E-5A8FF88502F6}" xr6:coauthVersionLast="47" xr6:coauthVersionMax="47" xr10:uidLastSave="{2ECDA18E-CA5C-423F-BA06-54014BBF65A7}"/>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2" i="5" l="1"/>
  <c r="G42" i="5"/>
  <c r="I42" i="5"/>
  <c r="J42" i="5"/>
  <c r="L42" i="5"/>
  <c r="L5" i="4"/>
  <c r="J8" i="4"/>
  <c r="L7" i="5"/>
  <c r="L8" i="5"/>
  <c r="J7" i="5"/>
  <c r="J8" i="5"/>
  <c r="I7" i="5"/>
  <c r="I8" i="5"/>
  <c r="G7" i="5"/>
  <c r="G8" i="5"/>
  <c r="B7" i="5"/>
  <c r="B8" i="5"/>
  <c r="J10" i="2"/>
  <c r="B6" i="2"/>
  <c r="G6" i="2"/>
  <c r="I6" i="2"/>
  <c r="J6" i="2"/>
  <c r="B7" i="2"/>
  <c r="G7" i="2"/>
  <c r="I7" i="2"/>
  <c r="J7" i="2"/>
  <c r="B8" i="2"/>
  <c r="G8" i="2"/>
  <c r="I8" i="2"/>
  <c r="J8" i="2"/>
  <c r="B9" i="2"/>
  <c r="G9" i="2"/>
  <c r="I9" i="2"/>
  <c r="J9" i="2"/>
  <c r="B10" i="2"/>
  <c r="G10" i="2"/>
  <c r="I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3" i="5"/>
  <c r="G43" i="5"/>
  <c r="I43" i="5"/>
  <c r="J43" i="5"/>
  <c r="L43" i="5"/>
  <c r="B5" i="2"/>
  <c r="G5" i="2"/>
  <c r="I5" i="2"/>
  <c r="J5" i="2"/>
  <c r="L5"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J122" i="2"/>
  <c r="J123" i="2"/>
  <c r="J124" i="2"/>
  <c r="J125" i="2"/>
  <c r="J126" i="2"/>
  <c r="J127" i="2"/>
  <c r="J128" i="2"/>
  <c r="J129" i="2"/>
  <c r="J130" i="2"/>
  <c r="J131" i="2"/>
  <c r="J132" i="2"/>
  <c r="J133" i="2"/>
  <c r="J134" i="2"/>
  <c r="J135" i="2"/>
  <c r="J136" i="2"/>
  <c r="J137" i="2"/>
  <c r="J138" i="2"/>
  <c r="J139" i="2"/>
  <c r="J140" i="2"/>
  <c r="I122" i="2"/>
  <c r="I123" i="2"/>
  <c r="I124" i="2"/>
  <c r="I125" i="2"/>
  <c r="I126" i="2"/>
  <c r="I127" i="2"/>
  <c r="I128" i="2"/>
  <c r="I129" i="2"/>
  <c r="I130" i="2"/>
  <c r="I131" i="2"/>
  <c r="I132" i="2"/>
  <c r="I133" i="2"/>
  <c r="I134" i="2"/>
  <c r="I135" i="2"/>
  <c r="I136" i="2"/>
  <c r="I137" i="2"/>
  <c r="I138" i="2"/>
  <c r="I139" i="2"/>
  <c r="I140" i="2"/>
  <c r="G122" i="2"/>
  <c r="G123" i="2"/>
  <c r="G124" i="2"/>
  <c r="G125" i="2"/>
  <c r="G126" i="2"/>
  <c r="G127" i="2"/>
  <c r="G128" i="2"/>
  <c r="G129" i="2"/>
  <c r="G130" i="2"/>
  <c r="G131" i="2"/>
  <c r="G132" i="2"/>
  <c r="G133" i="2"/>
  <c r="G134" i="2"/>
  <c r="G135" i="2"/>
  <c r="G136" i="2"/>
  <c r="G137" i="2"/>
  <c r="G138" i="2"/>
  <c r="G139" i="2"/>
  <c r="G140" i="2"/>
  <c r="B122" i="2"/>
  <c r="B123" i="2"/>
  <c r="B124" i="2"/>
  <c r="B125" i="2"/>
  <c r="B126" i="2"/>
  <c r="B127" i="2"/>
  <c r="B128" i="2"/>
  <c r="B129" i="2"/>
  <c r="B130" i="2"/>
  <c r="B131" i="2"/>
  <c r="B132" i="2"/>
  <c r="B133" i="2"/>
  <c r="B134" i="2"/>
  <c r="B135" i="2"/>
  <c r="B136" i="2"/>
  <c r="B137" i="2"/>
  <c r="B138" i="2"/>
  <c r="B139" i="2"/>
  <c r="B14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G2" i="1"/>
  <c r="G5" i="5"/>
  <c r="B3" i="4"/>
  <c r="G3" i="4"/>
  <c r="I3" i="4"/>
  <c r="J3" i="4"/>
  <c r="L3" i="4"/>
  <c r="B4" i="4"/>
  <c r="G4" i="4"/>
  <c r="I4" i="4"/>
  <c r="J4" i="4"/>
  <c r="L4" i="4"/>
  <c r="B5" i="4"/>
  <c r="G5" i="4"/>
  <c r="I5" i="4"/>
  <c r="J5" i="4"/>
  <c r="B6" i="4"/>
  <c r="G6" i="4"/>
  <c r="I6" i="4"/>
  <c r="J6" i="4"/>
  <c r="L6" i="4"/>
  <c r="B7" i="4"/>
  <c r="G7" i="4"/>
  <c r="I7" i="4"/>
  <c r="J7" i="4"/>
  <c r="L7" i="4"/>
  <c r="B8" i="4"/>
  <c r="G8" i="4"/>
  <c r="I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alcChain>
</file>

<file path=xl/sharedStrings.xml><?xml version="1.0" encoding="utf-8"?>
<sst xmlns="http://schemas.openxmlformats.org/spreadsheetml/2006/main" count="181562" uniqueCount="39157">
  <si>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</si>
  <si>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</si>
  <si>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</si>
  <si>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</si>
  <si>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</si>
  <si>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</si>
  <si>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</si>
  <si>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</si>
  <si>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</si>
  <si>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</si>
  <si>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</si>
  <si>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</si>
  <si>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</si>
  <si>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</si>
  <si>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</si>
  <si>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</si>
  <si>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</si>
  <si>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</si>
  <si>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</si>
  <si>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</si>
  <si>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</si>
  <si>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</si>
  <si>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</si>
  <si>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</si>
  <si>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</si>
  <si>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</si>
  <si>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</si>
  <si>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</si>
  <si>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</si>
  <si>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</si>
  <si>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</si>
  <si>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</si>
  <si>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</si>
  <si>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</si>
  <si>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</si>
  <si>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</si>
  <si>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</si>
  <si>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</si>
  <si>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</si>
  <si>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</si>
  <si>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</si>
  <si>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</si>
  <si>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</si>
  <si>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</si>
  <si>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</si>
  <si>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</si>
  <si>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</si>
  <si>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</si>
  <si>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</si>
  <si>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</si>
  <si>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</si>
  <si>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</si>
  <si>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</si>
  <si>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</si>
  <si>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</si>
  <si>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</si>
  <si>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</si>
  <si>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</si>
  <si>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</si>
  <si>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</si>
  <si>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</si>
  <si>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</si>
  <si>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</si>
  <si>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</si>
  <si>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</si>
  <si>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</si>
  <si>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</si>
  <si>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</si>
  <si>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</si>
  <si>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</si>
  <si>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</si>
  <si>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</si>
  <si>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</si>
  <si>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</si>
  <si>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</si>
  <si>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</si>
  <si>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</si>
  <si>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</si>
  <si>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</si>
  <si>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</si>
  <si>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</si>
  <si>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</si>
  <si>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</si>
  <si>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</si>
  <si>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</si>
  <si>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</si>
  <si>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</si>
  <si>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</si>
  <si>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</si>
  <si>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</si>
  <si>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</si>
  <si>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</si>
  <si>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</si>
  <si>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</si>
  <si>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</si>
  <si>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</si>
  <si>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</si>
  <si>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</si>
  <si>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</si>
  <si>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</si>
  <si>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</si>
  <si>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</si>
  <si>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</si>
  <si>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</si>
  <si>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</si>
  <si>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</si>
  <si>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</si>
  <si>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</si>
  <si>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</si>
  <si>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</si>
  <si>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</si>
  <si>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</si>
  <si>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</si>
  <si>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</si>
  <si>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</si>
  <si>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</si>
  <si>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</si>
  <si>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</si>
  <si>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</si>
  <si>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</si>
  <si>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</si>
  <si>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</si>
  <si>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</si>
  <si>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</si>
  <si>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</si>
  <si>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</si>
  <si>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</si>
  <si>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</si>
  <si>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</si>
  <si>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</si>
  <si>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</si>
  <si>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</si>
  <si>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</si>
  <si>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</si>
  <si>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</si>
  <si>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</si>
  <si>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</si>
  <si>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</si>
  <si>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</si>
  <si>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</si>
  <si>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</si>
  <si>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</si>
  <si>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</si>
  <si>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</si>
  <si>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</si>
  <si>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</si>
  <si>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</si>
  <si>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</si>
  <si>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</si>
  <si>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</si>
  <si>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</si>
  <si>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</si>
  <si>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</si>
  <si>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</si>
  <si>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</si>
  <si>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</si>
  <si>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</si>
  <si>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</si>
  <si>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</si>
  <si>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</si>
  <si>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</si>
  <si>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</si>
  <si>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</si>
  <si>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</si>
  <si>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</si>
  <si>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</si>
  <si>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</si>
  <si>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</si>
  <si>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</si>
  <si>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</si>
  <si>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</si>
  <si>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</si>
  <si>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</si>
  <si>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</si>
  <si>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</si>
  <si>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</si>
  <si>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</si>
  <si>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</si>
  <si>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</si>
  <si>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</si>
  <si>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</si>
  <si>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</si>
  <si>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</si>
  <si>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</si>
  <si>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</si>
  <si>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</si>
  <si>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</si>
  <si>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</si>
  <si>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</si>
  <si>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</si>
  <si>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</si>
  <si>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</si>
  <si>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</si>
  <si>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</si>
  <si>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</si>
  <si>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</si>
  <si>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</si>
  <si>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</si>
  <si>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</si>
  <si>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</si>
  <si>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</si>
  <si>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</si>
  <si>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</si>
  <si>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</si>
  <si>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</si>
  <si>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</si>
  <si>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</si>
  <si>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</si>
  <si>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</si>
  <si>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</si>
  <si>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</si>
  <si>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</si>
  <si>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</si>
  <si>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</si>
  <si>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</si>
  <si>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</si>
  <si>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</si>
  <si>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</si>
  <si>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</si>
  <si>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</si>
  <si>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</si>
  <si>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</si>
  <si>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</si>
  <si>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</si>
  <si>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</si>
  <si>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</si>
  <si>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</si>
  <si>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</si>
  <si>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</si>
  <si>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</si>
  <si>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</si>
  <si>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</si>
  <si>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</si>
  <si>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</si>
  <si>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</si>
  <si>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</si>
  <si>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</si>
  <si>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</si>
  <si>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</si>
  <si>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</si>
  <si>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</si>
  <si>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</si>
  <si>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</si>
  <si>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</si>
  <si>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</si>
  <si>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</si>
  <si>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</si>
  <si>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</si>
  <si>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</si>
  <si>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</si>
  <si>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</si>
  <si>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</si>
  <si>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</si>
  <si>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</si>
  <si>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</si>
  <si>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</si>
  <si>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</si>
  <si>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</si>
  <si>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</si>
  <si>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</si>
  <si>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</si>
  <si>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</si>
  <si>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</si>
  <si>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</si>
  <si>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</si>
  <si>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</si>
  <si>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</si>
  <si>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</si>
  <si>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</si>
  <si>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</si>
  <si>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</si>
  <si>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</si>
  <si>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</si>
  <si>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</si>
  <si>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</si>
  <si>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</si>
  <si>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</si>
  <si>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</si>
  <si>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</si>
  <si>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</si>
  <si>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</si>
  <si>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</si>
  <si>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</si>
  <si>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</si>
  <si>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</si>
  <si>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</si>
  <si>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</si>
  <si>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</si>
  <si>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</si>
  <si>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</si>
  <si>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</si>
  <si>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</si>
  <si>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</si>
  <si>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</si>
  <si>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</si>
  <si>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</si>
  <si>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</si>
  <si>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</si>
  <si>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</si>
  <si>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</si>
  <si>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</si>
  <si>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</si>
  <si>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</si>
  <si>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</si>
  <si>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</si>
  <si>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</si>
  <si>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</si>
  <si>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</si>
  <si>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</si>
  <si>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</si>
  <si>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</si>
  <si>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</si>
  <si>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</si>
  <si>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</si>
  <si>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</si>
  <si>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</si>
  <si>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</si>
  <si>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</si>
  <si>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</si>
  <si>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</si>
  <si>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</si>
  <si>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</si>
  <si>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</si>
  <si>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</si>
  <si>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</si>
  <si>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</si>
  <si>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</si>
  <si>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</si>
  <si>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</si>
  <si>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</si>
  <si>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</si>
  <si>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</si>
  <si>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</si>
  <si>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</si>
  <si>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</si>
  <si>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</si>
  <si>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</si>
  <si>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</si>
  <si>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</si>
  <si>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</si>
  <si>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</si>
  <si>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</si>
  <si>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</si>
  <si>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</si>
  <si>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</si>
  <si>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</si>
  <si>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</si>
  <si>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</si>
  <si>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</si>
  <si>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</si>
  <si>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</si>
  <si>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</si>
  <si>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</si>
  <si>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</si>
  <si>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</si>
  <si>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</si>
  <si>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</si>
  <si>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</si>
  <si>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</si>
  <si>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</si>
  <si>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</si>
  <si>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</si>
  <si>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</si>
  <si>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</si>
  <si>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</si>
  <si>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</si>
  <si>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</si>
  <si>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</si>
  <si>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</si>
  <si>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</si>
  <si>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</si>
  <si>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</si>
  <si>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</si>
  <si>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</si>
  <si>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</si>
  <si>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</si>
  <si>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</si>
  <si>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</si>
  <si>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</si>
  <si>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</si>
  <si>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</si>
  <si>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</si>
  <si>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</si>
  <si>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</si>
  <si>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</si>
  <si>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</si>
  <si>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</si>
  <si>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</si>
  <si>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</si>
  <si>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</si>
  <si>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</si>
  <si>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</si>
  <si>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</si>
  <si>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</si>
  <si>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</si>
  <si>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</si>
  <si>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</si>
  <si>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</si>
  <si>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</si>
  <si>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</si>
  <si>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</si>
  <si>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</si>
  <si>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</si>
  <si>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</si>
  <si>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</si>
  <si>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</si>
  <si>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</si>
  <si>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</si>
  <si>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</si>
  <si>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</si>
  <si>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</si>
  <si>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</si>
  <si>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</si>
  <si>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</si>
  <si>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</si>
  <si>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</si>
  <si>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</si>
  <si>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</si>
  <si>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</si>
  <si>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</si>
  <si>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</si>
  <si>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</si>
  <si>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</si>
  <si>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</si>
  <si>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</si>
  <si>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</si>
  <si>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</si>
  <si>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</si>
  <si>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</si>
  <si>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</si>
  <si>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</si>
  <si>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</si>
  <si>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</si>
  <si>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</si>
  <si>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</si>
  <si>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</si>
  <si>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</si>
  <si>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</si>
  <si>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</si>
  <si>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</si>
  <si>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</si>
  <si>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</si>
  <si>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</si>
  <si>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</si>
  <si>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</si>
  <si>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</si>
  <si>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</si>
  <si>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</si>
  <si>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</si>
  <si>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</si>
  <si>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</si>
  <si>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</si>
  <si>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</si>
  <si>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</si>
  <si>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</si>
  <si>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</si>
  <si>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</si>
  <si>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</si>
  <si>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</si>
  <si>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</si>
  <si>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</si>
  <si>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</si>
  <si>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</si>
  <si>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</si>
  <si>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</si>
  <si>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</si>
  <si>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</si>
  <si>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</si>
  <si>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</si>
  <si>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</si>
  <si>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</si>
  <si>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</si>
  <si>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</si>
  <si>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</si>
  <si>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</si>
  <si>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</si>
  <si>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</si>
  <si>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</si>
  <si>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</si>
  <si>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</si>
  <si>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</si>
  <si>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</si>
  <si>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</si>
  <si>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</si>
  <si>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</si>
  <si>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</si>
  <si>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</si>
  <si>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</si>
  <si>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</si>
  <si>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</si>
  <si>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</si>
  <si>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</si>
  <si>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</si>
  <si>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</si>
  <si>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</si>
  <si>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</si>
  <si>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</si>
  <si>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</si>
  <si>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</si>
  <si>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</si>
  <si>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</si>
  <si>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</si>
  <si>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</si>
  <si>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</si>
  <si>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</si>
  <si>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</si>
  <si>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</si>
  <si>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</si>
  <si>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</si>
  <si>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</si>
  <si>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</si>
  <si>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</si>
  <si>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</si>
  <si>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</si>
  <si>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</si>
  <si>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</si>
  <si>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</si>
  <si>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</si>
  <si>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</si>
  <si>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</si>
  <si>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</si>
  <si>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</si>
  <si>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</si>
  <si>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</si>
  <si>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</si>
  <si>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</si>
  <si>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</si>
  <si>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</si>
  <si>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</si>
  <si>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</si>
  <si>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</si>
  <si>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</si>
  <si>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</si>
  <si>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</si>
  <si>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</si>
  <si>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</si>
  <si>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</si>
  <si>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</si>
  <si>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</si>
  <si>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</si>
  <si>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</si>
  <si>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</si>
  <si>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</si>
  <si>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</si>
  <si>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</si>
  <si>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</si>
  <si>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</si>
  <si>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</si>
  <si>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</si>
  <si>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</si>
  <si>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</si>
  <si>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</si>
  <si>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</si>
  <si>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</si>
  <si>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</si>
  <si>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</si>
  <si>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</si>
  <si>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</si>
  <si>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</si>
  <si>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</si>
  <si>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</si>
  <si>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</si>
  <si>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</si>
  <si>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</si>
  <si>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</si>
  <si>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</si>
  <si>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</si>
  <si>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</si>
  <si>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</si>
  <si>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</si>
  <si>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</si>
  <si>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</si>
  <si>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</si>
  <si>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</si>
  <si>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</si>
  <si>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</si>
  <si>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</si>
  <si>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</si>
  <si>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</si>
  <si>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</si>
  <si>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</si>
  <si>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</si>
  <si>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</si>
  <si>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</si>
  <si>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</si>
  <si>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</si>
  <si>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</si>
  <si>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</si>
  <si>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</si>
  <si>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</si>
  <si>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</si>
  <si>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</si>
  <si>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</si>
  <si>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</si>
  <si>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</si>
  <si>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</si>
  <si>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</si>
  <si>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</si>
  <si>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</si>
  <si>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</si>
  <si>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</si>
  <si>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</si>
  <si>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</si>
  <si>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</si>
  <si>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</si>
  <si>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</si>
  <si>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</si>
  <si>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</si>
  <si>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</si>
  <si>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</si>
  <si>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</si>
  <si>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</si>
  <si>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</si>
  <si>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</si>
  <si>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</si>
  <si>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</si>
  <si>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</si>
  <si>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</si>
  <si>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</si>
  <si>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</si>
  <si>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</si>
  <si>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</si>
  <si>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</si>
  <si>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</si>
  <si>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</si>
  <si>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</si>
  <si>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</si>
  <si>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</si>
  <si>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</si>
  <si>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</si>
  <si>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</si>
  <si>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</si>
  <si>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</si>
  <si>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</si>
  <si>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</si>
  <si>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</si>
  <si>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</si>
  <si>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</si>
  <si>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</si>
  <si>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</si>
  <si>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</si>
  <si>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</si>
  <si>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</si>
  <si>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</si>
  <si>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</si>
  <si>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</si>
  <si>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</si>
  <si>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</si>
  <si>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</si>
  <si>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</si>
  <si>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</si>
  <si>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</si>
  <si>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</si>
  <si>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</si>
  <si>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</si>
  <si>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</si>
  <si>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</si>
  <si>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</si>
  <si>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</si>
  <si>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</si>
  <si>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</si>
  <si>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</si>
  <si>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</si>
  <si>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</si>
  <si>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</si>
  <si>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</si>
  <si>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</si>
  <si>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</si>
  <si>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</si>
  <si>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</si>
  <si>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</si>
  <si>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</si>
  <si>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</si>
  <si>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</si>
  <si>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</si>
  <si>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</si>
  <si>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</si>
  <si>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</si>
  <si>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</si>
  <si>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</si>
  <si>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</si>
  <si>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</si>
  <si>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</si>
  <si>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</si>
  <si>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</si>
  <si>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</si>
  <si>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</si>
  <si>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</si>
  <si>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</si>
  <si>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</si>
  <si>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</si>
  <si>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</si>
  <si>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</si>
  <si>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</si>
  <si>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</si>
  <si>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</si>
  <si>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</si>
  <si>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</si>
  <si>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</si>
  <si>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</si>
  <si>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</si>
  <si>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</si>
  <si>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</si>
  <si>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</si>
  <si>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</si>
  <si>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</si>
  <si>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</si>
  <si>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</si>
  <si>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</si>
  <si>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</si>
  <si>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</si>
  <si>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</si>
  <si>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</si>
  <si>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</si>
  <si>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</si>
  <si>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</si>
  <si>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</si>
  <si>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</si>
  <si>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</si>
  <si>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</si>
  <si>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</si>
  <si>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</si>
  <si>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</si>
  <si>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</si>
  <si>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</si>
  <si>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</si>
  <si>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</si>
  <si>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</si>
  <si>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</si>
  <si>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</si>
  <si>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</si>
  <si>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</si>
  <si>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</si>
  <si>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</si>
  <si>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</si>
  <si>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</si>
  <si>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</si>
  <si>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</si>
  <si>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</si>
  <si>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</si>
  <si>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</si>
  <si>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</si>
  <si>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</si>
  <si>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</si>
  <si>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</si>
  <si>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</si>
  <si>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</si>
  <si>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</si>
  <si>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</si>
  <si>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</si>
  <si>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</si>
  <si>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</si>
  <si>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</si>
  <si>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</si>
  <si>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</si>
  <si>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</si>
  <si>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</si>
  <si>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</si>
  <si>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</si>
  <si>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</si>
  <si>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</si>
  <si>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</si>
  <si>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</si>
  <si>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</si>
  <si>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</si>
  <si>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</si>
  <si>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</si>
  <si>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</si>
  <si>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</si>
  <si>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</si>
  <si>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</si>
  <si>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</si>
  <si>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</si>
  <si>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</si>
  <si>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</si>
  <si>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</si>
  <si>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</si>
  <si>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</si>
  <si>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</si>
  <si>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</si>
  <si>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</si>
  <si>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</si>
  <si>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</si>
  <si>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</si>
  <si>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</si>
  <si>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</si>
  <si>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</si>
  <si>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</si>
  <si>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</si>
  <si>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</si>
  <si>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</si>
  <si>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</si>
  <si>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</si>
  <si>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</si>
  <si>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</si>
  <si>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</si>
  <si>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</si>
  <si>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</si>
  <si>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</si>
  <si>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</si>
  <si>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</si>
  <si>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</si>
  <si>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</si>
  <si>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</si>
  <si>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</si>
  <si>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</si>
  <si>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</si>
  <si>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</si>
  <si>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</si>
  <si>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</si>
  <si>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</si>
  <si>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</si>
  <si>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</si>
  <si>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</si>
  <si>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</si>
  <si>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</si>
  <si>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</si>
  <si>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</si>
  <si>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</si>
  <si>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</si>
  <si>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</si>
  <si>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</si>
  <si>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</si>
  <si>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</si>
  <si>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</si>
  <si>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</si>
  <si>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</si>
  <si>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</si>
  <si>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</si>
  <si>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</si>
  <si>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</si>
  <si>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</si>
  <si>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</si>
  <si>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</si>
  <si>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</si>
  <si>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</si>
  <si>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</si>
  <si>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</si>
  <si>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</si>
  <si>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</si>
  <si>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</si>
  <si>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</si>
  <si>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</si>
  <si>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</si>
  <si>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</si>
  <si>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</si>
  <si>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</si>
  <si>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</si>
  <si>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</si>
  <si>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</si>
  <si>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</si>
  <si>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</si>
  <si>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</si>
  <si>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</si>
  <si>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</si>
  <si>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</si>
  <si>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</si>
  <si>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</si>
  <si>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</si>
  <si>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</si>
  <si>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</si>
  <si>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</si>
  <si>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</si>
  <si>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</si>
  <si>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</si>
  <si>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</si>
  <si>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</si>
  <si>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</si>
  <si>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</si>
  <si>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</si>
  <si>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</si>
  <si>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</si>
  <si>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</si>
  <si>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</si>
  <si>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</si>
  <si>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</si>
  <si>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</si>
  <si>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</si>
  <si>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</si>
  <si>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</si>
  <si>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</si>
  <si>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</si>
  <si>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</si>
  <si>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</si>
  <si>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</si>
  <si>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</si>
  <si>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</si>
  <si>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</si>
  <si>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</si>
  <si>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</si>
  <si>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</si>
  <si>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</si>
  <si>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</si>
  <si>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</si>
  <si>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</si>
  <si>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</si>
  <si>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</si>
  <si>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</si>
  <si>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</si>
  <si>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</si>
  <si>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</si>
  <si>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</si>
  <si>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</si>
  <si>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</si>
  <si>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</si>
  <si>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</si>
  <si>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</si>
  <si>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</si>
  <si>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</si>
  <si>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</si>
  <si>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</si>
  <si>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</si>
  <si>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</si>
  <si>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</si>
  <si>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</si>
  <si>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</si>
  <si>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</si>
  <si>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</si>
  <si>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</si>
  <si>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</si>
  <si>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</si>
  <si>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</si>
  <si>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</si>
  <si>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</si>
  <si>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</si>
  <si>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</si>
  <si>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</si>
  <si>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</si>
  <si>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</si>
  <si>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</si>
  <si>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</si>
  <si>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</si>
  <si>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</si>
  <si>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</si>
  <si>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</si>
  <si>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</si>
  <si>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</si>
  <si>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</si>
  <si>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</si>
  <si>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</si>
  <si>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</si>
  <si>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</si>
  <si>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</si>
  <si>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</si>
  <si>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</si>
  <si>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</si>
  <si>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</si>
  <si>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</si>
  <si>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</si>
  <si>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</si>
  <si>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</si>
  <si>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</si>
  <si>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</si>
  <si>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</si>
  <si>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</si>
  <si>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</si>
  <si>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</si>
  <si>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</si>
  <si>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</si>
  <si>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</si>
  <si>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</si>
  <si>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</si>
  <si>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</si>
  <si>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</si>
  <si>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</si>
  <si>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</si>
  <si>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</si>
  <si>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</si>
  <si>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</si>
  <si>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</si>
  <si>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</si>
  <si>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</si>
  <si>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</si>
  <si>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</si>
  <si>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</si>
  <si>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</si>
  <si>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</si>
  <si>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</si>
  <si>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</si>
  <si>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</si>
  <si>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</si>
  <si>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</si>
  <si>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</si>
  <si>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</si>
  <si>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</si>
  <si>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</si>
  <si>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</si>
  <si>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</si>
  <si>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</si>
  <si>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</si>
  <si>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</si>
  <si>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</si>
  <si>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</si>
  <si>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</si>
  <si>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</si>
  <si>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</si>
  <si>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</si>
  <si>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</si>
  <si>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</si>
  <si>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</si>
  <si>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</si>
  <si>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</si>
  <si>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</si>
  <si>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</si>
  <si>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</si>
  <si>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</si>
  <si>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</si>
  <si>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</si>
  <si>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</si>
  <si>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</si>
  <si>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</si>
  <si>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</si>
  <si>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</si>
  <si>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</si>
  <si>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</si>
  <si>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</si>
  <si>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</si>
  <si>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</si>
  <si>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</si>
  <si>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</si>
  <si>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</si>
  <si>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</si>
  <si>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</si>
  <si>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</si>
  <si>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</si>
  <si>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</si>
  <si>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</si>
  <si>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</si>
  <si>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</si>
  <si>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</si>
  <si>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</si>
  <si>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</si>
  <si>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</si>
  <si>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</si>
  <si>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</si>
  <si>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</si>
  <si>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</si>
  <si>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</si>
  <si>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</si>
  <si>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</si>
  <si>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</si>
  <si>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</si>
  <si>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</si>
  <si>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</si>
  <si>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</si>
  <si>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</si>
  <si>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</si>
  <si>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</si>
  <si>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</si>
  <si>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</si>
  <si>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</si>
  <si>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</si>
  <si>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</si>
  <si>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</si>
  <si>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</si>
  <si>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</si>
  <si>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</si>
  <si>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</si>
  <si>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</si>
  <si>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</si>
  <si>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</si>
  <si>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</si>
  <si>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</si>
  <si>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</si>
  <si>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</si>
  <si>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</si>
  <si>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</si>
  <si>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</si>
  <si>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</si>
  <si>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</si>
  <si>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</si>
  <si>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</si>
  <si>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</si>
  <si>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</si>
  <si>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</si>
  <si>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</si>
  <si>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</si>
  <si>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</si>
  <si>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</si>
  <si>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</si>
  <si>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</si>
  <si>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</si>
  <si>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</si>
  <si>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</si>
  <si>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</si>
  <si>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</si>
  <si>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</si>
  <si>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</si>
  <si>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</si>
  <si>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</si>
  <si>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</si>
  <si>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</si>
  <si>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</si>
  <si>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</si>
  <si>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</si>
  <si>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</si>
  <si>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</si>
  <si>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</si>
  <si>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</si>
  <si>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</si>
  <si>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</si>
  <si>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</si>
  <si>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</si>
  <si>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</si>
  <si>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</si>
  <si>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</si>
  <si>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</si>
  <si>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</si>
  <si>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</si>
  <si>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</si>
  <si>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</si>
  <si>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</si>
  <si>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</si>
  <si>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</si>
  <si>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</si>
  <si>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</si>
  <si>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</si>
  <si>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</si>
  <si>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</si>
  <si>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</si>
  <si>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</si>
  <si>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</si>
  <si>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</si>
  <si>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</si>
  <si>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</si>
  <si>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</si>
  <si>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</si>
  <si>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</si>
  <si>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</si>
  <si>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</si>
  <si>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</si>
  <si>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</si>
  <si>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</si>
  <si>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</si>
  <si>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</si>
  <si>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</si>
  <si>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</si>
  <si>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</si>
  <si>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</si>
  <si>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</si>
  <si>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</si>
  <si>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</si>
  <si>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</si>
  <si>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</si>
  <si>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</si>
  <si>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</si>
  <si>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</si>
  <si>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</si>
  <si>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</si>
  <si>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</si>
  <si>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</si>
  <si>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</si>
  <si>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</si>
  <si>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</si>
  <si>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</si>
  <si>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</si>
  <si>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</si>
  <si>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</si>
  <si>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</si>
  <si>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</si>
  <si>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</si>
  <si>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</si>
  <si>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</si>
  <si>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</si>
  <si>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</si>
  <si>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</si>
  <si>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</si>
  <si>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</si>
  <si>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</si>
  <si>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</si>
  <si>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</si>
  <si>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</si>
  <si>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</si>
  <si>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</si>
  <si>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</si>
  <si>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</si>
  <si>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</si>
  <si>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</si>
  <si>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</si>
  <si>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</si>
  <si>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</si>
  <si>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</si>
  <si>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</si>
  <si>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</si>
  <si>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</si>
  <si>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</si>
  <si>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</si>
  <si>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</si>
  <si>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</si>
  <si>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</si>
  <si>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</si>
  <si>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</si>
  <si>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</si>
  <si>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</si>
  <si>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</si>
  <si>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</si>
  <si>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</si>
  <si>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</si>
  <si>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</si>
  <si>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</si>
  <si>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</si>
  <si>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</si>
  <si>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</si>
  <si>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</si>
  <si>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</si>
  <si>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</si>
  <si>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</si>
  <si>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</si>
  <si>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</si>
  <si>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</si>
  <si>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</si>
  <si>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</si>
  <si>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</si>
  <si>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</si>
  <si>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</si>
  <si>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</si>
  <si>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</si>
  <si>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</si>
  <si>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</si>
  <si>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</si>
  <si>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</si>
  <si>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</si>
  <si>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</si>
  <si>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</si>
  <si>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</si>
  <si>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</si>
  <si>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</si>
  <si>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</si>
  <si>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</si>
  <si>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</si>
  <si>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</si>
  <si>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</si>
  <si>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</si>
  <si>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</si>
  <si>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</si>
  <si>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</si>
  <si>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</si>
  <si>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</si>
  <si>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</si>
  <si>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</si>
  <si>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</si>
  <si>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</si>
  <si>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</si>
  <si>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</si>
  <si>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</si>
  <si>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</si>
  <si>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</si>
  <si>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</si>
  <si>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</si>
  <si>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</si>
  <si>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</si>
  <si>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</si>
  <si>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</si>
  <si>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</si>
  <si>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</si>
  <si>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</si>
  <si>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</si>
  <si>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</si>
  <si>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</si>
  <si>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</si>
  <si>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</si>
  <si>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</si>
  <si>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</si>
  <si>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</si>
  <si>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</si>
  <si>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</si>
  <si>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</si>
  <si>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</si>
  <si>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</si>
  <si>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</si>
  <si>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</si>
  <si>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</si>
  <si>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</si>
  <si>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</si>
  <si>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</si>
  <si>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</si>
  <si>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</si>
  <si>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</si>
  <si>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</si>
  <si>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</si>
  <si>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</si>
  <si>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</si>
  <si>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</si>
  <si>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</si>
  <si>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</si>
  <si>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</si>
  <si>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</si>
  <si>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</si>
  <si>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</si>
  <si>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</si>
  <si>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</si>
  <si>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</si>
  <si>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</si>
  <si>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</si>
  <si>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</si>
  <si>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</si>
  <si>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</si>
  <si>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</si>
  <si>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</si>
  <si>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</si>
  <si>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</si>
  <si>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</si>
  <si>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</si>
  <si>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</si>
  <si>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</si>
  <si>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</si>
  <si>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</si>
  <si>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</si>
  <si>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</si>
  <si>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</si>
  <si>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</si>
  <si>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</si>
  <si>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</si>
  <si>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</si>
  <si>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</si>
  <si>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</si>
  <si>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</si>
  <si>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</si>
  <si>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</si>
  <si>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</si>
  <si>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</si>
  <si>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</si>
  <si>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</si>
  <si>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</si>
  <si>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</si>
  <si>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</si>
  <si>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</si>
  <si>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</si>
  <si>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</si>
  <si>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</si>
  <si>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</si>
  <si>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</si>
  <si>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</si>
  <si>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</si>
  <si>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</si>
  <si>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</si>
  <si>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</si>
  <si>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</si>
  <si>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</si>
  <si>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</si>
  <si>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</si>
  <si>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</si>
  <si>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</si>
  <si>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</si>
  <si>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</si>
  <si>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</si>
  <si>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</si>
  <si>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</si>
  <si>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</si>
  <si>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</si>
  <si>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</si>
  <si>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</si>
  <si>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</si>
  <si>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</si>
  <si>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</si>
  <si>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</si>
  <si>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</si>
  <si>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</si>
  <si>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</si>
  <si>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</si>
  <si>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</si>
  <si>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</si>
  <si>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</si>
  <si>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</si>
  <si>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</si>
  <si>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</si>
  <si>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</si>
  <si>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</si>
  <si>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</si>
  <si>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</si>
  <si>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</si>
  <si>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</si>
  <si>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</si>
  <si>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</si>
  <si>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</si>
  <si>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</si>
  <si>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</si>
  <si>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</si>
  <si>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</si>
  <si>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</si>
  <si>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</si>
  <si>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</si>
  <si>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</si>
  <si>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</si>
  <si>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</si>
  <si>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</si>
  <si>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</si>
  <si>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</si>
  <si>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</si>
  <si>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</si>
  <si>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</si>
  <si>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</si>
  <si>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</si>
  <si>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</si>
  <si>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</si>
  <si>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</si>
  <si>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</si>
  <si>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</si>
  <si>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</si>
  <si>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</si>
  <si>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</si>
  <si>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</si>
  <si>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</si>
  <si>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</si>
  <si>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</si>
  <si>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</si>
  <si>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</si>
  <si>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</si>
  <si>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</si>
  <si>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</si>
  <si>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</si>
  <si>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</si>
  <si>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</si>
  <si>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</si>
  <si>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</si>
  <si>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</si>
  <si>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</si>
  <si>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</si>
  <si>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</si>
  <si>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</si>
  <si>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</si>
  <si>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</si>
  <si>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</si>
  <si>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</si>
  <si>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</si>
  <si>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</si>
  <si>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</si>
  <si>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</si>
  <si>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</si>
  <si>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</si>
  <si>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</si>
  <si>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</si>
  <si>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</si>
  <si>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</si>
  <si>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</si>
  <si>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</si>
  <si>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</si>
  <si>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</si>
  <si>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</si>
  <si>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</si>
  <si>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</si>
  <si>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</si>
  <si>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</si>
  <si>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</si>
  <si>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</si>
  <si>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</si>
  <si>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</si>
  <si>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</si>
  <si>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</si>
  <si>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</si>
  <si>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</si>
  <si>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</si>
  <si>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</si>
  <si>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</si>
  <si>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</si>
  <si>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</si>
  <si>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</si>
  <si>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</si>
  <si>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</si>
  <si>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</si>
  <si>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</si>
  <si>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</si>
  <si>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</si>
  <si>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</si>
  <si>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</si>
  <si>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</si>
  <si>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</si>
  <si>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</si>
  <si>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</si>
  <si>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</si>
  <si>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</si>
  <si>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</si>
  <si>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</si>
  <si>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</si>
  <si>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</si>
  <si>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</si>
  <si>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</si>
  <si>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</si>
  <si>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</si>
  <si>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</si>
  <si>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</si>
  <si>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</si>
  <si>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</si>
  <si>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</si>
  <si>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</si>
  <si>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</si>
  <si>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</si>
  <si>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</si>
  <si>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</si>
  <si>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</si>
  <si>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</si>
  <si>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</si>
  <si>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</si>
  <si>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</si>
  <si>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</si>
  <si>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</si>
  <si>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</si>
  <si>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</si>
  <si>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</si>
  <si>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</si>
  <si>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</si>
  <si>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</si>
  <si>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</si>
  <si>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</si>
  <si>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</si>
  <si>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</si>
  <si>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</si>
  <si>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</si>
  <si>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</si>
  <si>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</si>
  <si>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</si>
  <si>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</si>
  <si>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</si>
  <si>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</si>
  <si>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</si>
  <si>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</si>
  <si>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</si>
  <si>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</si>
  <si>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</si>
  <si>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</si>
  <si>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</si>
  <si>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</si>
  <si>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</si>
  <si>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</si>
  <si>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</si>
  <si>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</si>
  <si>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</si>
  <si>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</si>
  <si>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</si>
  <si>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</si>
  <si>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</si>
  <si>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</si>
  <si>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</si>
  <si>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</si>
  <si>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</si>
  <si>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</si>
  <si>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</si>
  <si>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</si>
  <si>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</si>
  <si>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</si>
  <si>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</si>
  <si>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</si>
  <si>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</si>
  <si>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</si>
  <si>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</si>
  <si>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</si>
  <si>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</si>
  <si>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</si>
  <si>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</si>
  <si>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</si>
  <si>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</si>
  <si>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</si>
  <si>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</si>
  <si>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</si>
  <si>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</si>
  <si>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</si>
  <si>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</si>
  <si>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</si>
  <si>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</si>
  <si>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</si>
  <si>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</si>
  <si>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</si>
  <si>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</si>
  <si>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</si>
  <si>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</si>
  <si>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</si>
  <si>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</si>
  <si>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</si>
  <si>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</si>
  <si>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</si>
  <si>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</si>
  <si>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</si>
  <si>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</si>
  <si>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</si>
  <si>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</si>
  <si>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</si>
  <si>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</si>
  <si>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</si>
  <si>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</si>
  <si>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</si>
  <si>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</si>
  <si>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</si>
  <si>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</si>
  <si>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</si>
  <si>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</si>
  <si>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</si>
  <si>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</si>
  <si>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</si>
  <si>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</si>
  <si>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</si>
  <si>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</si>
  <si>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</si>
  <si>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</si>
  <si>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</si>
  <si>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</si>
  <si>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</si>
  <si>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</si>
  <si>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</si>
  <si>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</si>
  <si>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</si>
  <si>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</si>
  <si>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</si>
  <si>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</si>
  <si>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</si>
  <si>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</si>
  <si>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</si>
  <si>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</si>
  <si>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</si>
  <si>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</si>
  <si>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</si>
  <si>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</si>
  <si>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</si>
  <si>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</si>
  <si>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</si>
  <si>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</si>
  <si>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</si>
  <si>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</si>
  <si>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</si>
  <si>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</si>
  <si>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</si>
  <si>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</si>
  <si>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</si>
  <si>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</si>
  <si>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</si>
  <si>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</si>
  <si>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</si>
  <si>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</si>
  <si>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</si>
  <si>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</si>
  <si>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</si>
  <si>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</si>
  <si>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</si>
  <si>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</si>
  <si>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</si>
  <si>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</si>
  <si>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</si>
  <si>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</si>
  <si>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</si>
  <si>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</si>
  <si>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</si>
  <si>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</si>
  <si>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</si>
  <si>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</si>
  <si>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</si>
  <si>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</si>
  <si>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</si>
  <si>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</si>
  <si>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</si>
  <si>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</si>
  <si>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</si>
  <si>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</si>
  <si>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</si>
  <si>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</si>
  <si>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</si>
  <si>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</si>
  <si>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</si>
  <si>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</si>
  <si>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</si>
  <si>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</si>
  <si>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</si>
  <si>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</si>
  <si>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</si>
  <si>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</si>
  <si>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</si>
  <si>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</si>
  <si>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</si>
  <si>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</si>
  <si>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</si>
  <si>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</si>
  <si>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</si>
  <si>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</si>
  <si>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</si>
  <si>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</si>
  <si>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</si>
  <si>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</si>
  <si>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</si>
  <si>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</si>
  <si>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</si>
  <si>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</si>
  <si>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</si>
  <si>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</si>
  <si>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</si>
  <si>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</si>
  <si>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</si>
  <si>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</si>
  <si>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</si>
  <si>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</si>
  <si>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</si>
  <si>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</si>
  <si>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</si>
  <si>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</si>
  <si>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</si>
  <si>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</si>
  <si>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</si>
  <si>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</si>
  <si>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</si>
  <si>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</si>
  <si>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</si>
  <si>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</si>
  <si>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</si>
  <si>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</si>
  <si>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</si>
  <si>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</si>
  <si>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</si>
  <si>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</si>
  <si>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</si>
  <si>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</si>
  <si>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</si>
  <si>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</si>
  <si>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</si>
  <si>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</si>
  <si>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</si>
  <si>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</si>
  <si>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</si>
  <si>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</si>
  <si>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</si>
  <si>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</si>
  <si>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</si>
  <si>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</si>
  <si>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</si>
  <si>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</si>
  <si>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</si>
  <si>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</si>
  <si>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</si>
  <si>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</si>
  <si>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</si>
  <si>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</si>
  <si>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</si>
  <si>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</si>
  <si>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</si>
  <si>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</si>
  <si>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</si>
  <si>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</si>
  <si>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</si>
  <si>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</si>
  <si>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</si>
  <si>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</si>
  <si>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</si>
  <si>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</si>
  <si>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</si>
  <si>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</si>
  <si>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</si>
  <si>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</si>
  <si>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</si>
  <si>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</si>
  <si>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</si>
  <si>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</si>
  <si>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</si>
  <si>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</si>
  <si>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</si>
  <si>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</si>
  <si>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</si>
  <si>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</si>
  <si>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</si>
  <si>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</si>
  <si>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</si>
  <si>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</si>
  <si>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</si>
  <si>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</si>
  <si>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</si>
  <si>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</si>
  <si>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</si>
  <si>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</si>
  <si>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</si>
  <si>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</si>
  <si>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</si>
  <si>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</si>
  <si>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</si>
  <si>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</si>
  <si>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</si>
  <si>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</si>
  <si>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</si>
  <si>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</si>
  <si>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</si>
  <si>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</si>
  <si>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</si>
  <si>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</si>
  <si>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</si>
  <si>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</si>
  <si>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</si>
  <si>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</si>
  <si>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</si>
  <si>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</si>
  <si>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</si>
  <si>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</si>
  <si>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</si>
  <si>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</si>
  <si>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</si>
  <si>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</si>
  <si>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</si>
  <si>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</si>
  <si>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</si>
  <si>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</si>
  <si>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</si>
  <si>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</si>
  <si>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</si>
  <si>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</si>
  <si>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</si>
  <si>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</si>
  <si>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</si>
  <si>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</si>
  <si>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</si>
  <si>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</si>
  <si>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</si>
  <si>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</si>
  <si>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</si>
  <si>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</si>
  <si>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</si>
  <si>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</si>
  <si>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</si>
  <si>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</si>
  <si>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</si>
  <si>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</si>
  <si>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</si>
  <si>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</si>
  <si>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</si>
  <si>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</si>
  <si>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</si>
  <si>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</si>
  <si>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</si>
  <si>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</si>
  <si>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</si>
  <si>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</si>
  <si>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</si>
  <si>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</si>
  <si>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</si>
  <si>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</si>
  <si>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</si>
  <si>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</si>
  <si>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</si>
  <si>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</si>
  <si>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</si>
  <si>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</si>
  <si>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</si>
  <si>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</si>
  <si>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</si>
  <si>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</si>
  <si>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</si>
  <si>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</si>
  <si>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</si>
  <si>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</si>
  <si>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</si>
  <si>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</si>
  <si>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</si>
  <si>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</si>
  <si>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</si>
  <si>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</si>
  <si>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</si>
  <si>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</si>
  <si>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</si>
  <si>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</si>
  <si>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</si>
  <si>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</si>
  <si>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</si>
  <si>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</si>
  <si>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</si>
  <si>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</si>
  <si>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</si>
  <si>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</si>
  <si>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</si>
  <si>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</si>
  <si>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</si>
  <si>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</si>
  <si>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</si>
  <si>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</si>
  <si>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</si>
  <si>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</si>
  <si>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</si>
  <si>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</si>
  <si>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</si>
  <si>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</si>
  <si>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</si>
  <si>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</si>
  <si>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</si>
  <si>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</si>
  <si>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</si>
  <si>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</si>
  <si>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</si>
  <si>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</si>
  <si>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</si>
  <si>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</si>
  <si>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</si>
  <si>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</si>
  <si>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</si>
  <si>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</si>
  <si>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</si>
  <si>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</si>
  <si>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</si>
  <si>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</si>
  <si>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</si>
  <si>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</si>
  <si>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</si>
  <si>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</si>
  <si>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</si>
  <si>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</si>
  <si>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</si>
  <si>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</si>
  <si>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</si>
  <si>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</si>
  <si>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</si>
  <si>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</si>
  <si>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</si>
  <si>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</si>
  <si>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</si>
  <si>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</si>
  <si>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</si>
  <si>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</si>
  <si>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</si>
  <si>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</si>
  <si>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</si>
  <si>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</si>
  <si>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</si>
  <si>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</si>
  <si>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</si>
  <si>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</si>
  <si>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</si>
  <si>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</si>
  <si>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</si>
  <si>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</si>
  <si>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</si>
  <si>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</si>
  <si>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</si>
  <si>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</si>
  <si>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</si>
  <si>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</si>
  <si>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</si>
  <si>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</si>
  <si>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</si>
  <si>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</si>
  <si>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</si>
  <si>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</si>
  <si>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</si>
  <si>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</si>
  <si>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</si>
  <si>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</si>
  <si>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</si>
  <si>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</si>
  <si>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</si>
  <si>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</si>
  <si>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</si>
  <si>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</si>
  <si>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</si>
  <si>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</si>
  <si>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</si>
  <si>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</si>
  <si>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</si>
  <si>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</si>
  <si>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</si>
  <si>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</si>
  <si>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</si>
  <si>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</si>
  <si>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</si>
  <si>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</si>
  <si>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</si>
  <si>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</si>
  <si>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</si>
  <si>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</si>
  <si>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</si>
  <si>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</si>
  <si>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</si>
  <si>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</si>
  <si>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</si>
  <si>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</si>
  <si>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</si>
  <si>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</si>
  <si>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</si>
  <si>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</si>
  <si>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</si>
  <si>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</si>
  <si>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</si>
  <si>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</si>
  <si>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</si>
  <si>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</si>
  <si>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</si>
  <si>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</si>
  <si>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</si>
  <si>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</si>
  <si>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</si>
  <si>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</si>
  <si>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</si>
  <si>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</si>
  <si>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</si>
  <si>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</si>
  <si>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</si>
  <si>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</si>
  <si>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</si>
  <si>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</si>
  <si>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</si>
  <si>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</si>
  <si>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</si>
  <si>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</si>
  <si>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</si>
  <si>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</si>
  <si>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</si>
  <si>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</si>
  <si>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</si>
  <si>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</si>
  <si>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</si>
  <si>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</si>
  <si>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</si>
  <si>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</si>
  <si>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</si>
  <si>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</si>
  <si>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</si>
  <si>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</si>
  <si>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</si>
  <si>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</si>
  <si>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</si>
  <si>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</si>
  <si>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</si>
  <si>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</si>
  <si>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</si>
  <si>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</si>
  <si>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</si>
  <si>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</si>
  <si>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</si>
  <si>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</si>
  <si>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</si>
  <si>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</si>
  <si>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</si>
  <si>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</si>
  <si>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</si>
  <si>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</si>
  <si>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</si>
  <si>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</si>
  <si>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</si>
  <si>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</si>
  <si>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</si>
  <si>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</si>
  <si>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</si>
  <si>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</si>
  <si>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</si>
  <si>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</si>
  <si>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</si>
  <si>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</si>
  <si>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</si>
  <si>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</si>
  <si>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</si>
  <si>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</si>
  <si>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</si>
  <si>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</si>
  <si>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</si>
  <si>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</si>
  <si>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</si>
  <si>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</si>
  <si>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</si>
  <si>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</si>
  <si>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</si>
  <si>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</si>
  <si>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</si>
  <si>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</si>
  <si>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</si>
  <si>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</si>
  <si>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</si>
  <si>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</si>
  <si>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</si>
  <si>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</si>
  <si>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</si>
  <si>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</si>
  <si>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</si>
  <si>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</si>
  <si>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</si>
  <si>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</si>
  <si>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</si>
  <si>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</si>
  <si>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</si>
  <si>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</si>
  <si>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</si>
  <si>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</si>
  <si>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</si>
  <si>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</si>
  <si>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</si>
  <si>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</si>
  <si>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</si>
  <si>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</si>
  <si>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</si>
  <si>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</si>
  <si>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</si>
  <si>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</si>
  <si>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</si>
  <si>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</si>
  <si>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</si>
  <si>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</si>
  <si>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</si>
  <si>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</si>
  <si>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</si>
  <si>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</si>
  <si>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</si>
  <si>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</si>
  <si>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</si>
  <si>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</si>
  <si>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</si>
  <si>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</si>
  <si>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</si>
  <si>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</si>
  <si>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</si>
  <si>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</si>
  <si>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</si>
  <si>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</si>
  <si>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</si>
  <si>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</si>
  <si>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</si>
  <si>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</si>
  <si>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</si>
  <si>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</si>
  <si>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</si>
  <si>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</si>
  <si>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</si>
  <si>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</si>
  <si>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</si>
  <si>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</si>
  <si>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</si>
  <si>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</si>
  <si>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</si>
  <si>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</si>
  <si>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</si>
  <si>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</si>
  <si>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</si>
  <si>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</si>
  <si>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</si>
  <si>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</si>
  <si>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</si>
  <si>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</si>
  <si>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</si>
  <si>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</si>
  <si>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</si>
  <si>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</si>
  <si>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</si>
  <si>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</si>
  <si>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</si>
  <si>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</si>
  <si>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</si>
  <si>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</si>
  <si>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</si>
  <si>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</si>
  <si>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</si>
  <si>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</si>
  <si>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</si>
  <si>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</si>
  <si>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</si>
  <si>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</si>
  <si>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</si>
  <si>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</si>
  <si>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</si>
  <si>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</si>
  <si>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</si>
  <si>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</si>
  <si>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</si>
  <si>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</si>
  <si>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</si>
  <si>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</si>
  <si>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</si>
  <si>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</si>
  <si>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</si>
  <si>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</si>
  <si>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</si>
  <si>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</si>
  <si>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</si>
  <si>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</si>
  <si>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</si>
  <si>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</si>
  <si>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</si>
  <si>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</si>
  <si>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</si>
  <si>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</si>
  <si>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</si>
  <si>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</si>
  <si>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</si>
  <si>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</si>
  <si>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</si>
  <si>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</si>
  <si>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</si>
  <si>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</si>
  <si>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</si>
  <si>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</si>
  <si>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</si>
  <si>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</si>
  <si>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</si>
  <si>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</si>
  <si>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</si>
  <si>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</si>
  <si>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</si>
  <si>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</si>
  <si>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</si>
  <si>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</si>
  <si>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</si>
  <si>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</si>
  <si>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</si>
  <si>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</si>
  <si>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</si>
  <si>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</si>
  <si>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</si>
  <si>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</si>
  <si>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</si>
  <si>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</si>
  <si>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</si>
  <si>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</si>
  <si>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</si>
  <si>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</si>
  <si>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</si>
  <si>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</si>
  <si>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</si>
  <si>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</si>
  <si>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</si>
  <si>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</si>
  <si>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</si>
  <si>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</si>
  <si>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</si>
  <si>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</si>
  <si>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</si>
  <si>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</si>
  <si>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</si>
  <si>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</si>
  <si>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</si>
  <si>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</si>
  <si>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</si>
  <si>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</si>
  <si>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</si>
  <si>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</si>
  <si>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</si>
  <si>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</si>
  <si>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</si>
  <si>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</si>
  <si>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</si>
  <si>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</si>
  <si>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</si>
  <si>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</si>
  <si>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</si>
  <si>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</si>
  <si>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</si>
  <si>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</si>
  <si>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</si>
  <si>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</si>
  <si>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</si>
  <si>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</si>
  <si>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</si>
  <si>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</si>
  <si>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</si>
  <si>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</si>
  <si>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</si>
  <si>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</si>
  <si>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</si>
  <si>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</si>
  <si>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</si>
  <si>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</si>
  <si>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</si>
  <si>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</si>
  <si>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</si>
  <si>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</si>
  <si>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</si>
  <si>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</si>
  <si>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</si>
  <si>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</si>
  <si>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</si>
  <si>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</si>
  <si>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</si>
  <si>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</si>
  <si>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</si>
  <si>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</si>
  <si>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</si>
  <si>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</si>
  <si>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</si>
  <si>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</si>
  <si>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</si>
  <si>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</si>
  <si>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</si>
  <si>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</si>
  <si>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</si>
  <si>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</si>
  <si>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</si>
  <si>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</si>
  <si>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</si>
  <si>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</si>
  <si>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</si>
  <si>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</si>
  <si>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</si>
  <si>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</si>
  <si>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</si>
  <si>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</si>
  <si>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</si>
  <si>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</si>
  <si>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</si>
  <si>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</si>
  <si>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</si>
  <si>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</si>
  <si>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</si>
  <si>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</si>
  <si>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</si>
  <si>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</si>
  <si>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</si>
  <si>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</si>
  <si>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</si>
  <si>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</si>
  <si>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</si>
  <si>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</si>
  <si>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</si>
  <si>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</si>
  <si>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</si>
  <si>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</si>
  <si>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</si>
  <si>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</si>
  <si>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</si>
  <si>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</si>
  <si>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</si>
  <si>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</si>
  <si>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</si>
  <si>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</si>
  <si>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</si>
  <si>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</si>
  <si>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</si>
  <si>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</si>
  <si>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</si>
  <si>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</si>
  <si>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</si>
  <si>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</si>
  <si>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</si>
  <si>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</si>
  <si>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</si>
  <si>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</si>
  <si>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</si>
  <si>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</si>
  <si>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</si>
  <si>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</si>
  <si>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</si>
  <si>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</si>
  <si>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</si>
  <si>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</si>
  <si>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</si>
  <si>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</si>
  <si>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</si>
  <si>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</si>
  <si>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</si>
  <si>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</si>
  <si>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</si>
  <si>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</si>
  <si>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</si>
  <si>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</si>
  <si>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</si>
  <si>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</si>
  <si>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</si>
  <si>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</si>
  <si>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</si>
  <si>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</si>
  <si>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</si>
  <si>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</si>
  <si>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</si>
  <si>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</si>
  <si>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</si>
  <si>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</si>
  <si>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</si>
  <si>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</si>
  <si>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</si>
  <si>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</si>
  <si>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</si>
  <si>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</si>
  <si>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</si>
  <si>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</si>
  <si>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</si>
  <si>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</si>
  <si>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</si>
  <si>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</si>
  <si>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</si>
  <si>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</si>
  <si>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</si>
  <si>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</si>
  <si>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</si>
  <si>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</si>
  <si>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</si>
  <si>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</si>
  <si>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</si>
  <si>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</si>
  <si>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</si>
  <si>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</si>
  <si>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</si>
  <si>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</si>
  <si>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</si>
  <si>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</si>
  <si>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</si>
  <si>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</si>
  <si>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</si>
  <si>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</si>
  <si>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</si>
  <si>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</si>
  <si>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</si>
  <si>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</si>
  <si>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</si>
  <si>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</si>
  <si>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</si>
  <si>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</si>
  <si>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</si>
  <si>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</si>
  <si>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</si>
  <si>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</si>
  <si>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</si>
  <si>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</si>
  <si>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</si>
  <si>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</si>
  <si>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</si>
  <si>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</si>
  <si>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</si>
  <si>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</si>
  <si>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</si>
  <si>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</si>
  <si>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</si>
  <si>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</si>
  <si>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</si>
  <si>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</si>
  <si>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</si>
  <si>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</si>
  <si>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</si>
  <si>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</si>
  <si>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</si>
  <si>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</si>
  <si>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</si>
  <si>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</si>
  <si>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</si>
  <si>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</si>
  <si>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</si>
  <si>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</si>
  <si>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</si>
  <si>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</si>
  <si>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</si>
  <si>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</si>
  <si>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</si>
  <si>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</si>
  <si>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</si>
  <si>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</si>
  <si>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</si>
  <si>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</si>
  <si>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</si>
  <si>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</si>
  <si>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</si>
  <si>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</si>
  <si>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</si>
  <si>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</si>
  <si>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</si>
  <si>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</si>
  <si>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</si>
  <si>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</si>
  <si>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</si>
  <si>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</si>
  <si>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</si>
  <si>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</si>
  <si>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</si>
  <si>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</si>
  <si>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</si>
  <si>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</si>
  <si>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</si>
  <si>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</si>
  <si>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</si>
  <si>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</si>
  <si>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</si>
  <si>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</si>
  <si>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</si>
  <si>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</si>
  <si>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</si>
  <si>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</si>
  <si>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</si>
  <si>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</si>
  <si>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</si>
  <si>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</si>
  <si>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</si>
  <si>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</si>
  <si>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</si>
  <si>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</si>
  <si>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</si>
  <si>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</si>
  <si>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</si>
  <si>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</si>
  <si>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</si>
  <si>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</si>
  <si>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</si>
  <si>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</si>
  <si>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</si>
  <si>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</si>
  <si>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</si>
  <si>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</si>
  <si>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</si>
  <si>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</si>
  <si>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</si>
  <si>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</si>
  <si>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</si>
  <si>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</si>
  <si>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</si>
  <si>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</si>
  <si>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</si>
  <si>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</si>
  <si>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</si>
  <si>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</si>
  <si>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</si>
  <si>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</si>
  <si>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</si>
  <si>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</si>
  <si>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</si>
  <si>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</si>
  <si>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</si>
  <si>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</si>
  <si>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</si>
  <si>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</si>
  <si>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</si>
  <si>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</si>
  <si>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</si>
  <si>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</si>
  <si>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</si>
  <si>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</si>
  <si>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</si>
  <si>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</si>
  <si>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</si>
  <si>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</si>
  <si>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</si>
  <si>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</si>
  <si>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</si>
  <si>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</si>
  <si>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</si>
  <si>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</si>
  <si>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</si>
  <si>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</si>
  <si>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</si>
  <si>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</si>
  <si>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</si>
  <si>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</si>
  <si>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</si>
  <si>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</si>
  <si>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</si>
  <si>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</si>
  <si>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</si>
  <si>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</si>
  <si>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</si>
  <si>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</si>
  <si>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</si>
  <si>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</si>
  <si>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</si>
  <si>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</si>
  <si>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</si>
  <si>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</si>
  <si>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</si>
  <si>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</si>
  <si>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</si>
  <si>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</si>
  <si>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</si>
  <si>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</si>
  <si>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</si>
  <si>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</si>
  <si>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</si>
  <si>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</si>
  <si>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</si>
  <si>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</si>
  <si>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</si>
  <si>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</si>
  <si>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</si>
  <si>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</si>
  <si>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</si>
  <si>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</si>
  <si>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</si>
  <si>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</si>
  <si>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</si>
  <si>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</si>
  <si>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</si>
  <si>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</si>
  <si>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</si>
  <si>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</si>
  <si>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</si>
  <si>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</si>
  <si>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</si>
  <si>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</si>
  <si>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</si>
  <si>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</si>
  <si>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</si>
  <si>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</si>
  <si>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</si>
  <si>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</si>
  <si>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</si>
  <si>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</si>
  <si>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</si>
  <si>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</si>
  <si>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</si>
  <si>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</si>
  <si>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</si>
  <si>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</si>
  <si>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</si>
  <si>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</si>
  <si>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</si>
  <si>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</si>
  <si>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</si>
  <si>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</si>
  <si>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</si>
  <si>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</si>
  <si>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</si>
  <si>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</si>
  <si>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</si>
  <si>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</si>
  <si>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</si>
  <si>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</si>
  <si>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</si>
  <si>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</si>
  <si>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</si>
  <si>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</si>
  <si>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</si>
  <si>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</si>
  <si>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</si>
  <si>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</si>
  <si>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</si>
  <si>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</si>
  <si>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</si>
  <si>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</si>
  <si>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</si>
  <si>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</si>
  <si>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</si>
  <si>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</si>
  <si>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</si>
  <si>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</si>
  <si>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</si>
  <si>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</si>
  <si>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</si>
  <si>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</si>
  <si>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</si>
  <si>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</si>
  <si>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</si>
  <si>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</si>
  <si>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</si>
  <si>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</si>
  <si>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</si>
  <si>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</si>
  <si>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</si>
  <si>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</si>
  <si>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</si>
  <si>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</si>
  <si>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</si>
  <si>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</si>
  <si>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</si>
  <si>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</si>
  <si>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</si>
  <si>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</si>
  <si>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</si>
  <si>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</si>
  <si>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</si>
  <si>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</si>
  <si>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</si>
  <si>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</si>
  <si>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</si>
  <si>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</si>
  <si>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</si>
  <si>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</si>
  <si>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</si>
  <si>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</si>
  <si>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</si>
  <si>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</si>
  <si>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</si>
  <si>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</si>
  <si>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</si>
  <si>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</si>
  <si>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</si>
  <si>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</si>
  <si>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</si>
  <si>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</si>
  <si>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</si>
  <si>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</si>
  <si>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</si>
  <si>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</si>
  <si>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</si>
  <si>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</si>
  <si>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</si>
  <si>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</si>
  <si>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</si>
  <si>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</si>
  <si>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</si>
  <si>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</si>
  <si>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</si>
  <si>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</si>
  <si>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</si>
  <si>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</si>
  <si>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</si>
  <si>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</si>
  <si>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</si>
  <si>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</si>
  <si>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</si>
  <si>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</si>
  <si>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</si>
  <si>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</si>
  <si>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</si>
  <si>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</si>
  <si>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</si>
  <si>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</si>
  <si>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</si>
  <si>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</si>
  <si>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</si>
  <si>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</si>
  <si>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</si>
  <si>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</si>
  <si>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</si>
  <si>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</si>
  <si>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</si>
  <si>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</si>
  <si>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</si>
  <si>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</si>
  <si>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</si>
  <si>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</si>
  <si>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</si>
  <si>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</si>
  <si>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</si>
  <si>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</si>
  <si>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</si>
  <si>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</si>
  <si>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</si>
  <si>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</si>
  <si>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</si>
  <si>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</si>
  <si>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</si>
  <si>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</si>
  <si>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</si>
  <si>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</si>
  <si>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</si>
  <si>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</si>
  <si>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</si>
  <si>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</si>
  <si>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</si>
  <si>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</si>
  <si>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</si>
  <si>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</si>
  <si>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</si>
  <si>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</si>
  <si>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</si>
  <si>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</si>
  <si>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</si>
  <si>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</si>
  <si>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</si>
  <si>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</si>
  <si>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</si>
  <si>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</si>
  <si>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</si>
  <si>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</si>
  <si>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</si>
  <si>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</si>
  <si>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</si>
  <si>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</si>
  <si>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</si>
  <si>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</si>
  <si>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</si>
  <si>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</si>
  <si>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</si>
  <si>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</si>
  <si>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</si>
  <si>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</si>
  <si>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</si>
  <si>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</si>
  <si>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</si>
  <si>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</si>
  <si>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</si>
  <si>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</si>
  <si>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</si>
  <si>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</si>
  <si>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</si>
  <si>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</si>
  <si>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</si>
  <si>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</si>
  <si>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</si>
  <si>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</si>
  <si>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</si>
  <si>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</si>
  <si>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</si>
  <si>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</si>
  <si>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</si>
  <si>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</si>
  <si>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</si>
  <si>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</si>
  <si>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</si>
  <si>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</si>
  <si>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</si>
  <si>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</si>
  <si>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</si>
  <si>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</si>
  <si>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</si>
  <si>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</si>
  <si>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</si>
  <si>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</si>
  <si>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</si>
  <si>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</si>
  <si>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</si>
  <si>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</si>
  <si>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</si>
  <si>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</si>
  <si>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</si>
  <si>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</si>
  <si>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</si>
  <si>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</si>
  <si>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</si>
  <si>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</si>
  <si>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</si>
  <si>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</si>
  <si>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</si>
  <si>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</si>
  <si>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</si>
  <si>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</si>
  <si>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</si>
  <si>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</si>
  <si>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</si>
  <si>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</si>
  <si>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</si>
  <si>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</si>
  <si>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</si>
  <si>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</si>
  <si>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</si>
  <si>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</si>
  <si>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</si>
  <si>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</si>
  <si>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</si>
  <si>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</si>
  <si>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</si>
  <si>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</si>
  <si>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</si>
  <si>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</si>
  <si>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</si>
  <si>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</si>
  <si>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</si>
  <si>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</si>
  <si>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</si>
  <si>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</si>
  <si>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</si>
  <si>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</si>
  <si>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</si>
  <si>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</si>
  <si>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</si>
  <si>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</si>
  <si>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</si>
  <si>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</si>
  <si>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</si>
  <si>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</si>
  <si>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</si>
  <si>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</si>
  <si>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</si>
  <si>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</si>
  <si>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</si>
  <si>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</si>
  <si>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</si>
  <si>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</si>
  <si>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</si>
  <si>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</si>
  <si>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</si>
  <si>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</si>
  <si>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</si>
  <si>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</si>
  <si>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</si>
  <si>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</si>
  <si>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</si>
  <si>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</si>
  <si>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</si>
  <si>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</si>
  <si>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</si>
  <si>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</si>
  <si>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</si>
  <si>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</si>
  <si>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</si>
  <si>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</si>
  <si>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</si>
  <si>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</si>
  <si>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</si>
  <si>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</si>
  <si>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</si>
  <si>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</si>
  <si>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</si>
  <si>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</si>
  <si>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</si>
  <si>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</si>
  <si>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</si>
  <si>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</si>
  <si>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</si>
  <si>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</si>
  <si>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</si>
  <si>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</si>
  <si>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</si>
  <si>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</si>
  <si>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</si>
  <si>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</si>
  <si>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</si>
  <si>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</si>
  <si>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</si>
  <si>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</si>
  <si>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</si>
  <si>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</si>
  <si>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</si>
  <si>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</si>
  <si>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</si>
  <si>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</si>
  <si>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</si>
  <si>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</si>
  <si>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</si>
  <si>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</si>
  <si>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</si>
  <si>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</si>
  <si>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</si>
  <si>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</si>
  <si>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</si>
  <si>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</si>
  <si>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</si>
  <si>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</si>
  <si>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</si>
  <si>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</si>
  <si>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</si>
  <si>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</si>
  <si>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</si>
  <si>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</si>
  <si>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</si>
  <si>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</si>
  <si>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</si>
  <si>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</si>
  <si>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</si>
  <si>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</si>
  <si>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</si>
  <si>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</si>
  <si>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</si>
  <si>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</si>
  <si>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</si>
  <si>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</si>
  <si>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</si>
  <si>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</si>
  <si>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</si>
  <si>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</si>
  <si>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</si>
  <si>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</si>
  <si>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</si>
  <si>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</si>
  <si>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</si>
  <si>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</si>
  <si>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</si>
  <si>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</si>
  <si>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</si>
  <si>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</si>
  <si>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</si>
  <si>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</si>
  <si>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</si>
  <si>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</si>
  <si>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</si>
  <si>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</si>
  <si>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</si>
  <si>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</si>
  <si>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</si>
  <si>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</si>
  <si>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</si>
  <si>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</si>
  <si>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</si>
  <si>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</si>
  <si>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</si>
  <si>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</si>
  <si>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</si>
  <si>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</si>
  <si>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</si>
  <si>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</si>
  <si>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</si>
  <si>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</si>
  <si>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</si>
  <si>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</si>
  <si>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</si>
  <si>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</si>
  <si>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</si>
  <si>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</si>
  <si>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</si>
  <si>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</si>
  <si>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</si>
  <si>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</si>
  <si>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</si>
  <si>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</si>
  <si>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</si>
  <si>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</si>
  <si>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</si>
  <si>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</si>
  <si>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</si>
  <si>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</si>
  <si>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</si>
  <si>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</si>
  <si>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</si>
  <si>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</si>
  <si>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</si>
  <si>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</si>
  <si>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</si>
  <si>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</si>
  <si>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</si>
  <si>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</si>
  <si>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</si>
  <si>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</si>
  <si>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</si>
  <si>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</si>
  <si>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</si>
  <si>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</si>
  <si>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</si>
  <si>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</si>
  <si>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</si>
  <si>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</si>
  <si>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</si>
  <si>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</si>
  <si>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</si>
  <si>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</si>
  <si>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</si>
  <si>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</si>
  <si>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</si>
  <si>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</si>
  <si>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</si>
  <si>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</si>
  <si>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</si>
  <si>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</si>
  <si>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</si>
  <si>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</si>
  <si>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</si>
  <si>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</si>
  <si>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</si>
  <si>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</si>
  <si>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</si>
  <si>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</si>
  <si>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</si>
  <si>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</si>
  <si>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</si>
  <si>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</si>
  <si>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</si>
  <si>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</si>
  <si>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</si>
  <si>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</si>
  <si>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</si>
  <si>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</si>
  <si>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</si>
  <si>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</si>
  <si>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</si>
  <si>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</si>
  <si>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</si>
  <si>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</si>
  <si>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</si>
  <si>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</si>
  <si>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</si>
  <si>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</si>
  <si>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</si>
  <si>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</si>
  <si>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</si>
  <si>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</si>
  <si>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</si>
  <si>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</si>
  <si>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</si>
  <si>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</si>
  <si>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</si>
  <si>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</si>
  <si>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</si>
  <si>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</si>
  <si>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</si>
  <si>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</si>
  <si>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</si>
  <si>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</si>
  <si>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</si>
  <si>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</si>
  <si>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</si>
  <si>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</si>
  <si>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</si>
  <si>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</si>
  <si>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</si>
  <si>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</si>
  <si>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</si>
  <si>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</si>
  <si>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</si>
  <si>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</si>
  <si>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</si>
  <si>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</si>
  <si>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</si>
  <si>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</si>
  <si>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</si>
  <si>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</si>
  <si>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</si>
  <si>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</si>
  <si>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</si>
  <si>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</si>
  <si>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</si>
  <si>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</si>
  <si>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</si>
  <si>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</si>
  <si>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</si>
  <si>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</si>
  <si>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</si>
  <si>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</si>
  <si>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</si>
  <si>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</si>
  <si>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</si>
  <si>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</si>
  <si>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</si>
  <si>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</si>
  <si>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</si>
  <si>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</si>
  <si>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</si>
  <si>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</si>
  <si>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</si>
  <si>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</si>
  <si>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</si>
  <si>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</si>
  <si>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</si>
  <si>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</si>
  <si>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</si>
  <si>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</si>
  <si>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</si>
  <si>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</si>
  <si>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</si>
  <si>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</si>
  <si>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</si>
  <si>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</si>
  <si>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</si>
  <si>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</si>
  <si>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</si>
  <si>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</si>
  <si>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</si>
  <si>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</si>
  <si>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</si>
  <si>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</si>
  <si>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</si>
  <si>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</si>
  <si>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</si>
  <si>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</si>
  <si>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</si>
  <si>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</si>
  <si>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</si>
  <si>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</si>
  <si>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</si>
  <si>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</si>
  <si>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</si>
  <si>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</si>
  <si>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</si>
  <si>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</si>
  <si>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</si>
  <si>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</si>
  <si>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</si>
  <si>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</si>
  <si>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</si>
  <si>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</si>
  <si>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</si>
  <si>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</si>
  <si>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</si>
  <si>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</si>
  <si>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</si>
  <si>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</si>
  <si>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</si>
  <si>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</si>
  <si>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</si>
  <si>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</si>
  <si>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</si>
  <si>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</si>
  <si>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</si>
  <si>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</si>
  <si>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</si>
  <si>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</si>
  <si>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</si>
  <si>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</si>
  <si>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</si>
  <si>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</si>
  <si>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</si>
  <si>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</si>
  <si>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</si>
  <si>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</si>
  <si>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</si>
  <si>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</si>
  <si>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</si>
  <si>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</si>
  <si>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</si>
  <si>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</si>
  <si>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</si>
  <si>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</si>
  <si>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</si>
  <si>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</si>
  <si>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</si>
  <si>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</si>
  <si>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</si>
  <si>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</si>
  <si>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</si>
  <si>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</si>
  <si>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</si>
  <si>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</si>
  <si>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</si>
  <si>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</si>
  <si>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</si>
  <si>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</si>
  <si>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</si>
  <si>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</si>
  <si>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</si>
  <si>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</si>
  <si>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</si>
  <si>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</si>
  <si>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</si>
  <si>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</si>
  <si>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</si>
  <si>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</si>
  <si>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</si>
  <si>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</si>
  <si>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</si>
  <si>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</si>
  <si>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</si>
  <si>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</si>
  <si>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</si>
  <si>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</si>
  <si>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</si>
  <si>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</si>
  <si>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</si>
  <si>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</si>
  <si>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</si>
  <si>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</si>
  <si>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</si>
  <si>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</si>
  <si>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</si>
  <si>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</si>
  <si>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</si>
  <si>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</si>
  <si>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</si>
  <si>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</si>
  <si>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</si>
  <si>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</si>
  <si>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</si>
  <si>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</si>
  <si>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</si>
  <si>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</si>
  <si>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</si>
  <si>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</si>
  <si>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</si>
  <si>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</si>
  <si>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</si>
  <si>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</si>
  <si>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</si>
  <si>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</si>
  <si>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</si>
  <si>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</si>
  <si>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</si>
  <si>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</si>
  <si>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</si>
  <si>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</si>
  <si>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</si>
  <si>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</si>
  <si>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</si>
  <si>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</si>
  <si>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</si>
  <si>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</si>
  <si>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</si>
  <si>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</si>
  <si>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</si>
  <si>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</si>
  <si>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</si>
  <si>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</si>
  <si>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</si>
  <si>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</si>
  <si>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</si>
  <si>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</si>
  <si>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</si>
  <si>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</si>
  <si>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</si>
  <si>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</si>
  <si>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</si>
  <si>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</si>
  <si>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</si>
  <si>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</si>
  <si>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</si>
  <si>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</si>
  <si>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</si>
  <si>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</si>
  <si>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</si>
  <si>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</si>
  <si>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</si>
  <si>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</si>
  <si>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</si>
  <si>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</si>
  <si>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</si>
  <si>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</si>
  <si>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</si>
  <si>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</si>
  <si>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</si>
  <si>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</si>
  <si>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</si>
  <si>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</si>
  <si>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</si>
  <si>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</si>
  <si>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</si>
  <si>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</si>
  <si>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</si>
  <si>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</si>
  <si>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</si>
  <si>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</si>
  <si>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</si>
  <si>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</si>
  <si>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</si>
  <si>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</si>
  <si>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</si>
  <si>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</si>
  <si>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</si>
  <si>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</si>
  <si>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</si>
  <si>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</si>
  <si>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</si>
  <si>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</si>
  <si>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</si>
  <si>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</si>
  <si>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</si>
  <si>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</si>
  <si>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</si>
  <si>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</si>
  <si>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</si>
  <si>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</si>
  <si>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</si>
  <si>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</si>
  <si>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</si>
  <si>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</si>
  <si>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</si>
  <si>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</si>
  <si>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</si>
  <si>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</si>
  <si>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</si>
  <si>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</si>
  <si>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</si>
  <si>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</si>
  <si>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</si>
  <si>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</si>
  <si>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</si>
  <si>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</si>
  <si>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</si>
  <si>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</si>
  <si>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</si>
  <si>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</si>
  <si>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</si>
  <si>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</si>
  <si>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</si>
  <si>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</si>
  <si>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</si>
  <si>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</si>
  <si>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</si>
  <si>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</si>
  <si>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</si>
  <si>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</si>
  <si>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</si>
  <si>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</si>
  <si>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</si>
  <si>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</si>
  <si>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</si>
  <si>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</si>
  <si>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</si>
  <si>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</si>
  <si>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</si>
  <si>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</si>
  <si>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</si>
  <si>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</si>
  <si>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</si>
  <si>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</si>
  <si>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</si>
  <si>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</si>
  <si>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</si>
  <si>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</si>
  <si>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</si>
  <si>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</si>
  <si>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</si>
  <si>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</si>
  <si>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</si>
  <si>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</si>
  <si>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</si>
  <si>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</si>
  <si>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</si>
  <si>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</si>
  <si>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</si>
  <si>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</si>
  <si>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</si>
  <si>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</si>
  <si>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</si>
  <si>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</si>
  <si>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</si>
  <si>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</si>
  <si>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</si>
  <si>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</si>
  <si>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</si>
  <si>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</si>
  <si>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</si>
  <si>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</si>
  <si>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</si>
  <si>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</si>
  <si>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</si>
  <si>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</si>
  <si>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</si>
  <si>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</si>
  <si>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</si>
  <si>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</si>
  <si>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</si>
  <si>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</si>
  <si>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</si>
  <si>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</si>
  <si>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</si>
  <si>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</si>
  <si>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</si>
  <si>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</si>
  <si>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</si>
  <si>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</si>
  <si>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</si>
  <si>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</si>
  <si>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</si>
  <si>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</si>
  <si>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</si>
  <si>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</si>
  <si>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</si>
  <si>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</si>
  <si>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</si>
  <si>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</si>
  <si>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</si>
  <si>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</si>
  <si>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</si>
  <si>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</si>
  <si>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</si>
  <si>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</si>
  <si>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</si>
  <si>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</si>
  <si>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</si>
  <si>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</si>
  <si>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</si>
  <si>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</si>
  <si>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</si>
  <si>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</si>
  <si>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</si>
  <si>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</si>
  <si>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</si>
  <si>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</si>
  <si>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</si>
  <si>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</si>
  <si>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</si>
  <si>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</si>
  <si>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</si>
  <si>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</si>
  <si>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</si>
  <si>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</si>
  <si>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</si>
  <si>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</si>
  <si>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</si>
  <si>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</si>
  <si>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</si>
  <si>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</si>
  <si>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</si>
  <si>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</si>
  <si>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</si>
  <si>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</si>
  <si>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</si>
  <si>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</si>
  <si>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</si>
  <si>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</si>
  <si>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</si>
  <si>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</si>
  <si>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</si>
  <si>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</si>
  <si>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</si>
  <si>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</si>
  <si>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</si>
  <si>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</si>
  <si>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</si>
  <si>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</si>
  <si>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</si>
  <si>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</si>
  <si>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</si>
  <si>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</si>
  <si>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</si>
  <si>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</si>
  <si>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</si>
  <si>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</si>
  <si>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</si>
  <si>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</si>
  <si>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</si>
  <si>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</si>
  <si>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</si>
  <si>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</si>
  <si>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</si>
  <si>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</si>
  <si>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</si>
  <si>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</si>
  <si>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</si>
  <si>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</si>
  <si>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</si>
  <si>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</si>
  <si>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</si>
  <si>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</si>
  <si>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</si>
  <si>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</si>
  <si>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</si>
  <si>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</si>
  <si>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</si>
  <si>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</si>
  <si>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</si>
  <si>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</si>
  <si>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</si>
  <si>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</si>
  <si>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</si>
  <si>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</si>
  <si>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</si>
  <si>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</si>
  <si>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</si>
  <si>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</si>
  <si>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</si>
  <si>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</si>
  <si>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</si>
  <si>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</si>
  <si>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</si>
  <si>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</si>
  <si>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</si>
  <si>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</si>
  <si>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</si>
  <si>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</si>
  <si>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</si>
  <si>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</si>
  <si>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</si>
  <si>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</si>
  <si>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</si>
  <si>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</si>
  <si>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</si>
  <si>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</si>
  <si>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</si>
  <si>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</si>
  <si>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</si>
  <si>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</si>
  <si>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</si>
  <si>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</si>
  <si>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</si>
  <si>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</si>
  <si>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</si>
  <si>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</si>
  <si>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</si>
  <si>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</si>
  <si>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</si>
  <si>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</si>
  <si>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</si>
  <si>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</si>
  <si>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</si>
  <si>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</si>
  <si>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</si>
  <si>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</si>
  <si>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</si>
  <si>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</si>
  <si>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</si>
  <si>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</si>
  <si>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</si>
  <si>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</si>
  <si>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</si>
  <si>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</si>
  <si>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</si>
  <si>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</si>
  <si>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</si>
  <si>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</si>
  <si>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</si>
  <si>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</si>
  <si>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</si>
  <si>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</si>
  <si>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</si>
  <si>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</si>
  <si>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</si>
  <si>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</si>
  <si>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</si>
  <si>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</si>
  <si>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</si>
  <si>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</si>
  <si>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</si>
  <si>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</si>
  <si>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</si>
  <si>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</si>
  <si>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</si>
  <si>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</si>
  <si>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</si>
  <si>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</si>
  <si>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</si>
  <si>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</si>
  <si>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</si>
  <si>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</si>
  <si>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</si>
  <si>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</si>
  <si>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</si>
  <si>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</si>
  <si>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</si>
  <si>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</si>
  <si>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</si>
  <si>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</si>
  <si>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</si>
  <si>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</si>
  <si>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</si>
  <si>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</si>
  <si>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</si>
  <si>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</si>
  <si>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</si>
  <si>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</si>
  <si>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</si>
  <si>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</si>
  <si>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</si>
  <si>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</si>
  <si>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</si>
  <si>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</si>
  <si>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</si>
  <si>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</si>
  <si>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</si>
  <si>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</si>
  <si>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</si>
  <si>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</si>
  <si>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</si>
  <si>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</si>
  <si>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</si>
  <si>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</si>
  <si>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</si>
  <si>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</si>
  <si>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</si>
  <si>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</si>
  <si>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</si>
  <si>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</si>
  <si>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</si>
  <si>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</si>
  <si>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</si>
  <si>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</si>
  <si>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</si>
  <si>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</si>
  <si>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</si>
  <si>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</si>
  <si>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</si>
  <si>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</si>
  <si>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</si>
  <si>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</si>
  <si>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</si>
  <si>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</si>
  <si>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</si>
  <si>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</si>
  <si>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</si>
  <si>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</si>
  <si>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</si>
  <si>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</si>
  <si>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</si>
  <si>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</si>
  <si>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</si>
  <si>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</si>
  <si>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</si>
  <si>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</si>
  <si>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</si>
  <si>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</si>
  <si>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</si>
  <si>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</si>
  <si>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</si>
  <si>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</si>
  <si>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</si>
  <si>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</si>
  <si>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</si>
  <si>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</si>
  <si>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</si>
  <si>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</si>
  <si>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</si>
  <si>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</si>
  <si>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</si>
  <si>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</si>
  <si>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</si>
  <si>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</si>
  <si>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</si>
  <si>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</si>
  <si>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</si>
  <si>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</si>
  <si>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</si>
  <si>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</si>
  <si>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</si>
  <si>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</si>
  <si>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</si>
  <si>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</si>
  <si>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</si>
  <si>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</si>
  <si>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</si>
  <si>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</si>
  <si>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</si>
  <si>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</si>
  <si>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</si>
  <si>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</si>
  <si>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</si>
  <si>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</si>
  <si>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</si>
  <si>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</si>
  <si>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</si>
  <si>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</si>
  <si>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</si>
  <si>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</si>
  <si>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</si>
  <si>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</si>
  <si>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</si>
  <si>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</si>
  <si>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</si>
  <si>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</si>
  <si>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</si>
  <si>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</si>
  <si>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</si>
  <si>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</si>
  <si>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</si>
  <si>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</si>
  <si>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</si>
  <si>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</si>
  <si>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</si>
  <si>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</si>
  <si>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</si>
  <si>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</si>
  <si>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</si>
  <si>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</si>
  <si>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</si>
  <si>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</si>
  <si>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</si>
  <si>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</si>
  <si>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</si>
  <si>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</si>
  <si>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</si>
  <si>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</si>
  <si>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</si>
  <si>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</si>
  <si>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</si>
  <si>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</si>
  <si>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</si>
  <si>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</si>
  <si>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</si>
  <si>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</si>
  <si>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</si>
  <si>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</si>
  <si>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</si>
  <si>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</si>
  <si>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</si>
  <si>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</si>
  <si>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</si>
  <si>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</si>
  <si>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</si>
  <si>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</si>
  <si>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</si>
  <si>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</si>
  <si>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</si>
  <si>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</si>
  <si>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</si>
  <si>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</si>
  <si>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</si>
  <si>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</si>
  <si>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</si>
  <si>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</si>
  <si>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</si>
  <si>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</si>
  <si>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</si>
  <si>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</si>
  <si>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</si>
  <si>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</si>
  <si>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</si>
  <si>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</si>
  <si>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</si>
  <si>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</si>
  <si>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</si>
  <si>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</si>
  <si>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</si>
  <si>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</si>
  <si>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</si>
  <si>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</si>
  <si>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</si>
  <si>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</si>
  <si>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</si>
  <si>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</si>
  <si>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</si>
  <si>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</si>
  <si>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</si>
  <si>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</si>
  <si>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</si>
  <si>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</si>
  <si>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</si>
  <si>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</si>
  <si>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</si>
  <si>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</si>
  <si>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</si>
  <si>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</si>
  <si>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</si>
  <si>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</si>
  <si>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</si>
  <si>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</si>
  <si>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</si>
  <si>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</si>
  <si>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</si>
  <si>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</si>
  <si>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</si>
  <si>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</si>
  <si>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</si>
  <si>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</si>
  <si>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</si>
  <si>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</si>
  <si>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</si>
  <si>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</si>
  <si>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</si>
  <si>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</si>
  <si>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</si>
  <si>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</si>
  <si>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</si>
  <si>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</si>
  <si>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</si>
  <si>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</si>
  <si>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</si>
  <si>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</si>
  <si>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</si>
  <si>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</si>
  <si>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</si>
  <si>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</si>
  <si>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</si>
  <si>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</si>
  <si>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</si>
  <si>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</si>
  <si>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</si>
  <si>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</si>
  <si>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</si>
  <si>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</si>
  <si>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</si>
  <si>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</si>
  <si>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</si>
  <si>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</si>
  <si>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</si>
  <si>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</si>
  <si>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</si>
  <si>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</si>
  <si>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</si>
  <si>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</si>
  <si>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</si>
  <si>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</si>
  <si>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</si>
  <si>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</si>
  <si>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</si>
  <si>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</si>
  <si>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</si>
  <si>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</si>
  <si>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</si>
  <si>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</si>
  <si>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</si>
  <si>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</si>
  <si>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</si>
  <si>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</si>
  <si>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</si>
  <si>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</si>
  <si>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</si>
  <si>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</si>
  <si>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</si>
  <si>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</si>
  <si>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</si>
  <si>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</si>
  <si>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</si>
  <si>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</si>
  <si>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</si>
  <si>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</si>
  <si>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</si>
  <si>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</si>
  <si>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</si>
  <si>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</si>
  <si>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</si>
  <si>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</si>
  <si>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</si>
  <si>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</si>
  <si>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</si>
  <si>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</si>
  <si>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</si>
  <si>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</si>
  <si>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</si>
  <si>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</si>
  <si>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</si>
  <si>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</si>
  <si>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</si>
  <si>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</si>
  <si>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</si>
  <si>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</si>
  <si>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</si>
  <si>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</si>
  <si>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</si>
  <si>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</si>
  <si>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</si>
  <si>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</si>
  <si>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</si>
  <si>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</si>
  <si>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</si>
  <si>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</si>
  <si>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</si>
  <si>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</si>
  <si>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</si>
  <si>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</si>
  <si>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</si>
  <si>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</si>
  <si>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</si>
  <si>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</si>
  <si>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</si>
  <si>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</si>
  <si>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</si>
  <si>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</si>
  <si>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</si>
  <si>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</si>
  <si>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</si>
  <si>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</si>
  <si>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</si>
  <si>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</si>
  <si>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</si>
  <si>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</si>
  <si>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</si>
  <si>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</si>
  <si>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</si>
  <si>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</si>
  <si>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</si>
  <si>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</si>
  <si>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</si>
  <si>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</si>
  <si>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</si>
  <si>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</si>
  <si>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</si>
  <si>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</si>
  <si>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</si>
  <si>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</si>
  <si>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</si>
  <si>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</si>
  <si>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</si>
  <si>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</si>
  <si>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</si>
  <si>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</si>
  <si>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</si>
  <si>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</si>
  <si>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</si>
  <si>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</si>
  <si>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</si>
  <si>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</si>
  <si>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</si>
  <si>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</si>
  <si>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</si>
  <si>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</si>
  <si>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</si>
  <si>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</si>
  <si>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</si>
  <si>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</si>
  <si>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</si>
  <si>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</si>
  <si>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</si>
  <si>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</si>
  <si>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</si>
  <si>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</si>
  <si>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</si>
  <si>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</si>
  <si>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</si>
  <si>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</si>
  <si>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</si>
  <si>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</si>
  <si>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</si>
  <si>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</si>
  <si>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</si>
  <si>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</si>
  <si>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</si>
  <si>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</si>
  <si>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</si>
  <si>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</si>
  <si>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</si>
  <si>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</si>
  <si>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</si>
  <si>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</si>
  <si>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</si>
  <si>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</si>
  <si>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</si>
  <si>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</si>
  <si>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</si>
  <si>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</si>
  <si>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</si>
  <si>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</si>
  <si>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</si>
  <si>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</si>
  <si>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</si>
  <si>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</si>
  <si>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</si>
  <si>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</si>
  <si>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</si>
  <si>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</si>
  <si>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</si>
  <si>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</si>
  <si>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</si>
  <si>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</si>
  <si>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</si>
  <si>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</si>
  <si>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</si>
  <si>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</si>
  <si>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</si>
  <si>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</si>
  <si>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</si>
  <si>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</si>
  <si>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</si>
  <si>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</si>
  <si>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</si>
  <si>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</si>
  <si>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</si>
  <si>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</si>
  <si>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</si>
  <si>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</si>
  <si>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</si>
  <si>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</si>
  <si>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</si>
  <si>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</si>
  <si>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</si>
  <si>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</si>
  <si>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</si>
  <si>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</si>
  <si>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</si>
  <si>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</si>
  <si>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</si>
  <si>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</si>
  <si>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</si>
  <si>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</si>
  <si>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</si>
  <si>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</si>
  <si>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</si>
  <si>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</si>
  <si>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</si>
  <si>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</si>
  <si>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</si>
  <si>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</si>
  <si>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</si>
  <si>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</si>
  <si>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</si>
  <si>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</si>
  <si>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</si>
  <si>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</si>
  <si>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</si>
  <si>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</si>
  <si>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</si>
  <si>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</si>
  <si>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</si>
  <si>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</si>
  <si>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</si>
  <si>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</si>
  <si>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</si>
  <si>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</si>
  <si>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</si>
  <si>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</si>
  <si>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</si>
  <si>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</si>
  <si>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</si>
  <si>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</si>
  <si>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</si>
  <si>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</si>
  <si>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</si>
  <si>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</si>
  <si>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</si>
  <si>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</si>
  <si>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</si>
  <si>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</si>
  <si>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</si>
  <si>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</si>
  <si>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</si>
  <si>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</si>
  <si>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</si>
  <si>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</si>
  <si>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</si>
  <si>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</si>
  <si>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</si>
  <si>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</si>
  <si>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</si>
  <si>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</si>
  <si>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</si>
  <si>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</si>
  <si>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</si>
  <si>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</si>
  <si>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</si>
  <si>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</si>
  <si>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</si>
  <si>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</si>
  <si>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</si>
  <si>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</si>
  <si>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</si>
  <si>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</si>
  <si>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</si>
  <si>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</si>
  <si>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</si>
  <si>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</si>
  <si>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</si>
  <si>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</si>
  <si>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</si>
  <si>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</si>
  <si>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</si>
  <si>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</si>
  <si>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</si>
  <si>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</si>
  <si>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</si>
  <si>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</si>
  <si>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</si>
  <si>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</si>
  <si>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</si>
  <si>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</si>
  <si>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</si>
  <si>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</si>
  <si>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</si>
  <si>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</si>
  <si>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</si>
  <si>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</si>
  <si>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</si>
  <si>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</si>
  <si>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</si>
  <si>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</si>
  <si>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</si>
  <si>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</si>
  <si>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</si>
  <si>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</si>
  <si>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</si>
  <si>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</si>
  <si>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</si>
  <si>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</si>
  <si>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</si>
  <si>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</si>
  <si>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</si>
  <si>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</si>
  <si>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</si>
  <si>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</si>
  <si>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</si>
  <si>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</si>
  <si>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</si>
  <si>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</si>
  <si>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</si>
  <si>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</si>
  <si>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</si>
  <si>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</si>
  <si>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</si>
  <si>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</si>
  <si>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</si>
  <si>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</si>
  <si>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</si>
  <si>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</si>
  <si>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</si>
  <si>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</si>
  <si>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</si>
  <si>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</si>
  <si>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</si>
  <si>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</si>
  <si>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</si>
  <si>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</si>
  <si>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</si>
  <si>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</si>
  <si>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</si>
  <si>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</si>
  <si>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</si>
  <si>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</si>
  <si>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</si>
  <si>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</si>
  <si>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</si>
  <si>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</si>
  <si>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</si>
  <si>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</si>
  <si>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</si>
  <si>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</si>
  <si>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</si>
  <si>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</si>
  <si>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</si>
  <si>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</si>
  <si>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</si>
  <si>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</si>
  <si>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</si>
  <si>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</si>
  <si>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</si>
  <si>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</si>
  <si>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</si>
  <si>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</si>
  <si>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</si>
  <si>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</si>
  <si>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</si>
  <si>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</si>
  <si>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</si>
  <si>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</si>
  <si>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</si>
  <si>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</si>
  <si>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</si>
  <si>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</si>
  <si>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</si>
  <si>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</si>
  <si>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</si>
  <si>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</si>
  <si>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</si>
  <si>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</si>
  <si>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</si>
  <si>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</si>
  <si>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</si>
  <si>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</si>
  <si>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</si>
  <si>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</si>
  <si>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</si>
  <si>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</si>
  <si>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</si>
  <si>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</si>
  <si>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</si>
  <si>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</si>
  <si>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</si>
  <si>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</si>
  <si>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</si>
  <si>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</si>
  <si>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</si>
  <si>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</si>
  <si>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</si>
  <si>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</si>
  <si>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</si>
  <si>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</si>
  <si>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</si>
  <si>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</si>
  <si>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</si>
  <si>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</si>
  <si>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</si>
  <si>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</si>
  <si>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</si>
  <si>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</si>
  <si>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</si>
  <si>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</si>
  <si>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</si>
  <si>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</si>
  <si>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</si>
  <si>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</si>
  <si>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</si>
  <si>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</si>
  <si>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</si>
  <si>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</si>
  <si>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</si>
  <si>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</si>
  <si>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</si>
  <si>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</si>
  <si>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</si>
  <si>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</si>
  <si>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</si>
  <si>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</si>
  <si>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</si>
  <si>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</si>
  <si>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</si>
  <si>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</si>
  <si>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</si>
  <si>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</si>
  <si>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</si>
  <si>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</si>
  <si>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</si>
  <si>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</si>
  <si>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</si>
  <si>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</si>
  <si>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</si>
  <si>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</si>
  <si>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</si>
  <si>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</si>
  <si>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</si>
  <si>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</si>
  <si>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</si>
  <si>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</si>
  <si>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</si>
  <si>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</si>
  <si>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</si>
  <si>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</si>
  <si>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</si>
  <si>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</si>
  <si>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</si>
  <si>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</si>
  <si>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</si>
  <si>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</si>
  <si>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</si>
  <si>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</si>
  <si>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</si>
  <si>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</si>
  <si>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</si>
  <si>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</si>
  <si>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</si>
  <si>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</si>
  <si>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</si>
  <si>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</si>
  <si>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</si>
  <si>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</si>
  <si>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</si>
  <si>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</si>
  <si>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</si>
  <si>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</si>
  <si>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</si>
  <si>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</si>
  <si>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</si>
  <si>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</si>
  <si>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</si>
  <si>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</si>
  <si>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</si>
  <si>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</si>
  <si>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</si>
  <si>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</si>
  <si>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</si>
  <si>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</si>
  <si>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</si>
  <si>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</si>
  <si>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</si>
  <si>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</si>
  <si>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</si>
  <si>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</si>
  <si>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</si>
  <si>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</si>
  <si>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</si>
  <si>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</si>
  <si>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</si>
  <si>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</si>
  <si>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</si>
  <si>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</si>
  <si>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</si>
  <si>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</si>
  <si>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</si>
  <si>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</si>
  <si>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</si>
  <si>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</si>
  <si>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</si>
  <si>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</si>
  <si>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</si>
  <si>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</si>
  <si>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</si>
  <si>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</si>
  <si>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</si>
  <si>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</si>
  <si>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</si>
  <si>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</si>
  <si>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</si>
  <si>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</si>
  <si>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</si>
  <si>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</si>
  <si>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</si>
  <si>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</si>
  <si>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</si>
  <si>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</si>
  <si>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</si>
  <si>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</si>
  <si>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</si>
  <si>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</si>
  <si>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</si>
  <si>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</si>
  <si>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</si>
  <si>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</si>
  <si>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</si>
  <si>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</si>
  <si>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</si>
  <si>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</si>
  <si>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</si>
  <si>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</si>
  <si>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</si>
  <si>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</si>
  <si>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</si>
  <si>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</si>
  <si>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</si>
  <si>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</si>
  <si>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</si>
  <si>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</si>
  <si>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</si>
  <si>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</si>
  <si>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</si>
  <si>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</si>
  <si>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</si>
  <si>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</si>
  <si>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</si>
  <si>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</si>
  <si>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</si>
  <si>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</si>
  <si>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</si>
  <si>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</si>
  <si>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</si>
  <si>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</si>
  <si>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</si>
  <si>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</si>
  <si>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</si>
  <si>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</si>
  <si>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</si>
  <si>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</si>
  <si>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</si>
  <si>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</si>
  <si>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</si>
  <si>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</si>
  <si>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</si>
  <si>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</si>
  <si>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</si>
  <si>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</si>
  <si>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</si>
  <si>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</si>
  <si>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</si>
  <si>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</si>
  <si>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</si>
  <si>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</si>
  <si>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</si>
  <si>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</si>
  <si>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</si>
  <si>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</si>
  <si>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</si>
  <si>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</si>
  <si>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</si>
  <si>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</si>
  <si>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</si>
  <si>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</si>
  <si>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</si>
  <si>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</si>
  <si>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</si>
  <si>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</si>
  <si>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</si>
  <si>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</si>
  <si>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</si>
  <si>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</si>
  <si>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</si>
  <si>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</si>
  <si>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</si>
  <si>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</si>
  <si>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</si>
  <si>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</si>
  <si>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</si>
  <si>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</si>
  <si>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</si>
  <si>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</si>
  <si>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</si>
  <si>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</si>
  <si>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</si>
  <si>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</si>
  <si>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</si>
  <si>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</si>
  <si>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</si>
  <si>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</si>
  <si>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</si>
  <si>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</si>
  <si>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</si>
  <si>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</si>
  <si>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</si>
  <si>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</si>
  <si>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</si>
  <si>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</si>
  <si>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</si>
  <si>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</si>
  <si>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</si>
  <si>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</si>
  <si>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</si>
  <si>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</si>
  <si>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</si>
  <si>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</si>
  <si>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</si>
  <si>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</si>
  <si>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</si>
  <si>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</si>
  <si>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</si>
  <si>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</si>
  <si>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</si>
  <si>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</si>
  <si>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</si>
  <si>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</si>
  <si>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</si>
  <si>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</si>
  <si>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</si>
  <si>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</si>
  <si>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</si>
  <si>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</si>
  <si>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</si>
  <si>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</si>
  <si>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</si>
  <si>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</si>
  <si>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</si>
  <si>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</si>
  <si>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</si>
  <si>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</si>
  <si>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</si>
  <si>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</si>
  <si>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</si>
  <si>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</si>
  <si>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</si>
  <si>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</si>
  <si>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</si>
  <si>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</si>
  <si>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</si>
  <si>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</si>
  <si>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</si>
  <si>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</si>
  <si>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</si>
  <si>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</si>
  <si>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</si>
  <si>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</si>
  <si>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</si>
  <si>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</si>
  <si>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</si>
  <si>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</si>
  <si>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</si>
  <si>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</si>
  <si>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</si>
  <si>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</si>
  <si>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</si>
  <si>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</si>
  <si>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</si>
  <si>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</si>
  <si>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</si>
  <si>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</si>
  <si>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</si>
  <si>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</si>
  <si>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</si>
  <si>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</si>
  <si>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</si>
  <si>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</si>
  <si>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</si>
  <si>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</si>
  <si>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</si>
  <si>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</si>
  <si>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</si>
  <si>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</si>
  <si>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</si>
  <si>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</si>
  <si>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</si>
  <si>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</si>
  <si>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</si>
  <si>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</si>
  <si>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</si>
  <si>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</si>
  <si>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</si>
  <si>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</si>
  <si>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</si>
  <si>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</si>
  <si>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</si>
  <si>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</si>
  <si>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</si>
  <si>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</si>
  <si>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</si>
  <si>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</si>
  <si>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</si>
  <si>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</si>
  <si>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</si>
  <si>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</si>
  <si>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</si>
  <si>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</si>
  <si>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</si>
  <si>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</si>
  <si>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</si>
  <si>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</si>
  <si>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</si>
  <si>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</si>
  <si>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</si>
  <si>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</si>
  <si>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</si>
  <si>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</si>
  <si>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</si>
  <si>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</si>
  <si>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</si>
  <si>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</si>
  <si>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</si>
  <si>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</si>
  <si>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</si>
  <si>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</si>
  <si>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</si>
  <si>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</si>
  <si>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</si>
  <si>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</si>
  <si>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</si>
  <si>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</si>
  <si>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</si>
  <si>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</si>
  <si>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</si>
  <si>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</si>
  <si>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</si>
  <si>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</si>
  <si>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</si>
  <si>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</si>
  <si>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</si>
  <si>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</si>
  <si>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</si>
  <si>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</si>
  <si>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</si>
  <si>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</si>
  <si>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</si>
  <si>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</si>
  <si>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</si>
  <si>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</si>
  <si>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</si>
  <si>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</si>
  <si>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</si>
  <si>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</si>
  <si>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</si>
  <si>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</si>
  <si>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</si>
  <si>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</si>
  <si>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</si>
  <si>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</si>
  <si>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</si>
  <si>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</si>
  <si>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</si>
  <si>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</si>
  <si>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</si>
  <si>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</si>
  <si>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</si>
  <si>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</si>
  <si>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</si>
  <si>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</si>
  <si>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</si>
  <si>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</si>
  <si>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</si>
  <si>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</si>
  <si>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</si>
  <si>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</si>
  <si>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</si>
  <si>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</si>
  <si>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</si>
  <si>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</si>
  <si>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</si>
  <si>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</si>
  <si>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</si>
  <si>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</si>
  <si>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</si>
  <si>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</si>
  <si>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</si>
  <si>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</si>
  <si>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</si>
  <si>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</si>
  <si>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</si>
  <si>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</si>
  <si>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</si>
  <si>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</si>
  <si>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</si>
  <si>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</si>
  <si>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</si>
  <si>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</si>
  <si>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</si>
  <si>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</si>
  <si>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</si>
  <si>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</si>
  <si>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</si>
  <si>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</si>
  <si>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</si>
  <si>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</si>
  <si>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</si>
  <si>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</si>
  <si>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</si>
  <si>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</si>
  <si>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</si>
  <si>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</si>
  <si>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</si>
  <si>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</si>
  <si>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</si>
  <si>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</si>
  <si>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</si>
  <si>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</si>
  <si>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</si>
  <si>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</si>
  <si>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</si>
  <si>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</si>
  <si>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</si>
  <si>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</si>
  <si>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</si>
  <si>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</si>
  <si>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</si>
  <si>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</si>
  <si>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</si>
  <si>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</si>
  <si>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</si>
  <si>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</si>
  <si>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</si>
  <si>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</si>
  <si>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</si>
  <si>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</si>
  <si>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</si>
  <si>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</si>
  <si>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</si>
  <si>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</si>
  <si>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</si>
  <si>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</si>
  <si>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</si>
  <si>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</si>
  <si>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</si>
  <si>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</si>
  <si>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</si>
  <si>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</si>
  <si>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</si>
  <si>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</si>
  <si>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</si>
  <si>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</si>
  <si>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</si>
  <si>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</si>
  <si>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</si>
  <si>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</si>
  <si>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</si>
  <si>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</si>
  <si>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</si>
  <si>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</si>
  <si>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</si>
  <si>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</si>
  <si>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</si>
  <si>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</si>
  <si>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</si>
  <si>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</si>
  <si>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</si>
  <si>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</si>
  <si>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</si>
  <si>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</si>
  <si>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</si>
  <si>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</si>
  <si>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</si>
  <si>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</si>
  <si>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</si>
  <si>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</si>
  <si>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</si>
  <si>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</si>
  <si>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</si>
  <si>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</si>
  <si>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</si>
  <si>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</si>
  <si>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</si>
  <si>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</si>
  <si>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</si>
  <si>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</si>
  <si>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</si>
  <si>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</si>
  <si>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</si>
  <si>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</si>
  <si>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</si>
  <si>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</si>
  <si>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</si>
  <si>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</si>
  <si>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</si>
  <si>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</si>
  <si>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</si>
  <si>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</si>
  <si>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</si>
  <si>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</si>
  <si>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</si>
  <si>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</si>
  <si>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</si>
  <si>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</si>
  <si>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</si>
  <si>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</si>
  <si>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</si>
  <si>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</si>
  <si>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</si>
  <si>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</si>
  <si>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</si>
  <si>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</si>
  <si>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</si>
  <si>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</si>
  <si>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</si>
  <si>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</si>
  <si>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</si>
  <si>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</si>
  <si>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</si>
  <si>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</si>
  <si>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</si>
  <si>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</si>
  <si>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</si>
  <si>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</si>
  <si>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</si>
  <si>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</si>
  <si>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</si>
  <si>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</si>
  <si>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</si>
  <si>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</si>
  <si>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</si>
  <si>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</si>
  <si>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</si>
  <si>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</si>
  <si>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</si>
  <si>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</si>
  <si>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</si>
  <si>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</si>
  <si>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</si>
  <si>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</si>
  <si>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</si>
  <si>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</si>
  <si>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</si>
  <si>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</si>
  <si>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</si>
  <si>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</si>
  <si>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</si>
  <si>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</si>
  <si>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</si>
  <si>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</si>
  <si>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</si>
  <si>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</si>
  <si>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</si>
  <si>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</si>
  <si>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</si>
  <si>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</si>
  <si>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</si>
  <si>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</si>
  <si>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</si>
  <si>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</si>
  <si>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</si>
  <si>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</si>
  <si>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</si>
  <si>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</si>
  <si>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</si>
  <si>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</si>
  <si>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</si>
  <si>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</si>
  <si>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</si>
  <si>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</si>
  <si>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</si>
  <si>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</si>
  <si>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</si>
  <si>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</si>
  <si>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</si>
  <si>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</si>
  <si>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</si>
  <si>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</si>
  <si>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</si>
  <si>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</si>
  <si>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</si>
  <si>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</si>
  <si>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</si>
  <si>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</si>
  <si>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</si>
  <si>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</si>
  <si>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</si>
  <si>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</si>
  <si>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</si>
  <si>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</si>
  <si>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</si>
  <si>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</si>
  <si>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</si>
  <si>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</si>
  <si>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</si>
  <si>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</si>
  <si>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</si>
  <si>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</si>
  <si>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</si>
  <si>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</si>
  <si>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</si>
  <si>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</si>
  <si>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</si>
  <si>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</si>
  <si>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</si>
  <si>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</si>
  <si>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</si>
  <si>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</si>
  <si>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</si>
  <si>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</si>
  <si>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</si>
  <si>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</si>
  <si>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</si>
  <si>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</si>
  <si>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</si>
  <si>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</si>
  <si>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</si>
  <si>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</si>
  <si>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</si>
  <si>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</si>
  <si>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</si>
  <si>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</si>
  <si>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</si>
  <si>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</si>
  <si>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</si>
  <si>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</si>
  <si>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</si>
  <si>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</si>
  <si>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</si>
  <si>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</si>
  <si>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</si>
  <si>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</si>
  <si>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</si>
  <si>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</si>
  <si>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</si>
  <si>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</si>
  <si>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</si>
  <si>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</si>
  <si>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</si>
  <si>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</si>
  <si>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</si>
  <si>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</si>
  <si>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</si>
  <si>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</si>
  <si>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</si>
  <si>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</si>
  <si>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</si>
  <si>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</si>
  <si>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</si>
  <si>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</si>
  <si>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</si>
  <si>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</si>
  <si>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</si>
  <si>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</si>
  <si>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</si>
  <si>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</si>
  <si>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</si>
  <si>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</si>
  <si>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</si>
  <si>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</si>
  <si>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</si>
  <si>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</si>
  <si>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</si>
  <si>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</si>
  <si>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</si>
  <si>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</si>
  <si>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</si>
  <si>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</si>
  <si>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</si>
  <si>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</si>
  <si>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</si>
  <si>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</si>
  <si>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</si>
  <si>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</si>
  <si>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</si>
  <si>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</si>
  <si>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</si>
  <si>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</si>
  <si>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</si>
  <si>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</si>
  <si>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</si>
  <si>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</si>
  <si>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</si>
  <si>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</si>
  <si>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</si>
  <si>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</si>
  <si>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</si>
  <si>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</si>
  <si>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</si>
  <si>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</si>
  <si>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</si>
  <si>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</si>
  <si>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</si>
  <si>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</si>
  <si>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</si>
  <si>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</si>
  <si>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</si>
  <si>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</si>
  <si>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</si>
  <si>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</si>
  <si>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</si>
  <si>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</si>
  <si>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</si>
  <si>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</si>
  <si>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</si>
  <si>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</si>
  <si>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</si>
  <si>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</si>
  <si>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</si>
  <si>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</si>
  <si>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</si>
  <si>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</si>
  <si>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</si>
  <si>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</si>
  <si>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</si>
  <si>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</si>
  <si>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</si>
  <si>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</si>
  <si>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</si>
  <si>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</si>
  <si>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</si>
  <si>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</si>
  <si>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</si>
  <si>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</si>
  <si>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</si>
  <si>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</si>
  <si>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</si>
  <si>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</si>
  <si>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</si>
  <si>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</si>
  <si>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</si>
  <si>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</si>
  <si>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</si>
  <si>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</si>
  <si>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</si>
  <si>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</si>
  <si>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</si>
  <si>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</si>
  <si>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</si>
  <si>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</si>
  <si>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</si>
  <si>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</si>
  <si>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</si>
  <si>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</si>
  <si>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</si>
  <si>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</si>
  <si>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</si>
  <si>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</si>
  <si>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</si>
  <si>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</si>
  <si>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</si>
  <si>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</si>
  <si>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</si>
  <si>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</si>
  <si>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</si>
  <si>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</si>
  <si>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</si>
  <si>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</si>
  <si>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</si>
  <si>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</si>
  <si>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</si>
  <si>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</si>
  <si>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</si>
  <si>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</si>
  <si>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</si>
  <si>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</si>
  <si>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</si>
  <si>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</si>
  <si>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</si>
  <si>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</si>
  <si>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</si>
  <si>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</si>
  <si>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</si>
  <si>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</si>
  <si>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</si>
  <si>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</si>
  <si>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</si>
  <si>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</si>
  <si>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</si>
  <si>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</si>
  <si>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</si>
  <si>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</si>
  <si>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</si>
  <si>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</si>
  <si>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</si>
  <si>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</si>
  <si>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</si>
  <si>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</si>
  <si>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</si>
  <si>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</si>
  <si>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</si>
  <si>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</si>
  <si>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</si>
  <si>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</si>
  <si>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</si>
  <si>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</si>
  <si>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</si>
  <si>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</si>
  <si>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</si>
  <si>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</si>
  <si>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</si>
  <si>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</si>
  <si>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</si>
  <si>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</si>
  <si>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</si>
  <si>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</si>
  <si>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</si>
  <si>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</si>
  <si>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</si>
  <si>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</si>
  <si>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</si>
  <si>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</si>
  <si>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</si>
  <si>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</si>
  <si>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</si>
  <si>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</si>
  <si>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</si>
  <si>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</si>
  <si>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</si>
  <si>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</si>
  <si>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</si>
  <si>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</si>
  <si>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</si>
  <si>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</si>
  <si>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</si>
  <si>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</si>
  <si>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</si>
  <si>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</si>
  <si>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</si>
  <si>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</si>
  <si>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</si>
  <si>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</si>
  <si>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</si>
  <si>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</si>
  <si>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</si>
  <si>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</si>
  <si>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</si>
  <si>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</si>
  <si>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</si>
  <si>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</si>
  <si>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</si>
  <si>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</si>
  <si>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</si>
  <si>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</si>
  <si>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</si>
  <si>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</si>
  <si>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</si>
  <si>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</si>
  <si>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</si>
  <si>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</si>
  <si>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</si>
  <si>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</si>
  <si>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</si>
  <si>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</si>
  <si>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</si>
  <si>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</si>
  <si>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</si>
  <si>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</si>
  <si>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</si>
  <si>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</si>
  <si>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</si>
  <si>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</si>
  <si>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</si>
  <si>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</si>
  <si>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</si>
  <si>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</si>
  <si>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</si>
  <si>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</si>
  <si>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</si>
  <si>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</si>
  <si>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</si>
  <si>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</si>
  <si>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</si>
  <si>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</si>
  <si>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</si>
  <si>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</si>
  <si>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</si>
  <si>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</si>
  <si>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</si>
  <si>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</si>
  <si>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</si>
  <si>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</si>
  <si>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</si>
  <si>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</si>
  <si>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</si>
  <si>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</si>
  <si>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</si>
  <si>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</si>
  <si>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</si>
  <si>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</si>
  <si>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</si>
  <si>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</si>
  <si>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</si>
  <si>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</si>
  <si>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</si>
  <si>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</si>
  <si>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</si>
  <si>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</si>
  <si>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</si>
  <si>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</si>
  <si>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</si>
  <si>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</si>
  <si>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</si>
  <si>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</si>
  <si>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</si>
  <si>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</si>
  <si>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</si>
  <si>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</si>
  <si>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</si>
  <si>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</si>
  <si>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</si>
  <si>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</si>
  <si>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</si>
  <si>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</si>
  <si>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</si>
  <si>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</si>
  <si>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</si>
  <si>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</si>
  <si>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</si>
  <si>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</si>
  <si>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</si>
  <si>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</si>
  <si>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</si>
  <si>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</si>
  <si>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</si>
  <si>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</si>
  <si>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</si>
  <si>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</si>
  <si>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</si>
  <si>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</si>
  <si>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</si>
  <si>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</si>
  <si>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</si>
  <si>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</si>
  <si>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</si>
  <si>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</si>
  <si>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</si>
  <si>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</si>
  <si>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</si>
  <si>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</si>
  <si>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</si>
  <si>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</si>
  <si>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</si>
  <si>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</si>
  <si>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</si>
  <si>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</si>
  <si>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</si>
  <si>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</si>
  <si>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</si>
  <si>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</si>
  <si>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</si>
  <si>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</si>
  <si>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</si>
  <si>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</si>
  <si>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</si>
  <si>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</si>
  <si>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</si>
  <si>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</si>
  <si>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</si>
  <si>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</si>
  <si>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</si>
  <si>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</si>
  <si>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</si>
  <si>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</si>
  <si>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</si>
  <si>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</si>
  <si>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</si>
  <si>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</si>
  <si>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</si>
  <si>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</si>
  <si>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</si>
  <si>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</si>
  <si>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</si>
  <si>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</si>
  <si>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</si>
  <si>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</si>
  <si>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</si>
  <si>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</si>
  <si>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</si>
  <si>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</si>
  <si>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</si>
  <si>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</si>
  <si>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</si>
  <si>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</si>
  <si>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</si>
  <si>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</si>
  <si>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</si>
  <si>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</si>
  <si>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</si>
  <si>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</si>
  <si>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</si>
  <si>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</si>
  <si>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</si>
  <si>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</si>
  <si>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</si>
  <si>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</si>
  <si>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</si>
  <si>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</si>
  <si>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</si>
  <si>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</si>
  <si>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</si>
  <si>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</si>
  <si>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</si>
  <si>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</si>
  <si>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</si>
  <si>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</si>
  <si>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</si>
  <si>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</si>
  <si>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</si>
  <si>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</si>
  <si>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</si>
  <si>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</si>
  <si>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</si>
  <si>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</si>
  <si>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</si>
  <si>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</si>
  <si>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</si>
  <si>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</si>
  <si>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</si>
  <si>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</si>
  <si>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</si>
  <si>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</si>
  <si>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</si>
  <si>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</si>
  <si>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</si>
  <si>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</si>
  <si>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</si>
  <si>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</si>
  <si>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</si>
  <si>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</si>
  <si>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</si>
  <si>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</si>
  <si>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</si>
  <si>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</si>
  <si>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</si>
  <si>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</si>
  <si>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</si>
  <si>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</si>
  <si>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</si>
  <si>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</si>
  <si>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</si>
  <si>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</si>
  <si>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</si>
  <si>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</si>
  <si>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</si>
  <si>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</si>
  <si>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</si>
  <si>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</si>
  <si>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</si>
  <si>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</si>
  <si>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</si>
  <si>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</si>
  <si>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</si>
  <si>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</si>
  <si>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</si>
  <si>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</si>
  <si>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</si>
  <si>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</si>
  <si>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</si>
  <si>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</si>
  <si>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</si>
  <si>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</si>
  <si>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</si>
  <si>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</si>
  <si>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</si>
  <si>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</si>
  <si>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</si>
  <si>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</si>
  <si>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</si>
  <si>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</si>
  <si>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</si>
  <si>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</si>
  <si>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</si>
  <si>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</si>
  <si>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</si>
  <si>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</si>
  <si>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</si>
  <si>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</si>
  <si>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</si>
  <si>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</si>
  <si>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</si>
  <si>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</si>
  <si>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</si>
  <si>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</si>
  <si>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</si>
  <si>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</si>
  <si>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</si>
  <si>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</si>
  <si>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</si>
  <si>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</si>
  <si>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</si>
  <si>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</si>
  <si>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</si>
  <si>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</si>
  <si>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</si>
  <si>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</si>
  <si>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</si>
  <si>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</si>
  <si>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</si>
  <si>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</si>
  <si>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</si>
  <si>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</si>
  <si>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</si>
  <si>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</si>
  <si>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</si>
  <si>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</si>
  <si>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</si>
  <si>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</si>
  <si>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</si>
  <si>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</si>
  <si>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</si>
  <si>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</si>
  <si>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</si>
  <si>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</si>
  <si>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</si>
  <si>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</si>
  <si>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</si>
  <si>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</si>
  <si>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</si>
  <si>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</si>
  <si>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</si>
  <si>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</si>
  <si>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</si>
  <si>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</si>
  <si>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</si>
  <si>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</si>
  <si>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</si>
  <si>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</si>
  <si>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</si>
  <si>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</si>
  <si>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</si>
  <si>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</si>
  <si>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</si>
  <si>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</si>
  <si>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</si>
  <si>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</si>
  <si>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</si>
  <si>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</si>
  <si>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</si>
  <si>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</si>
  <si>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</si>
  <si>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</si>
  <si>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</si>
  <si>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</si>
  <si>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</si>
  <si>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</si>
  <si>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</si>
  <si>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</si>
  <si>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</si>
  <si>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</si>
  <si>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</si>
  <si>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</si>
  <si>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</si>
  <si>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</si>
  <si>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</si>
  <si>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</si>
  <si>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</si>
  <si>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</si>
  <si>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</si>
  <si>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</si>
  <si>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</si>
  <si>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</si>
  <si>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</si>
  <si>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</si>
  <si>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</si>
  <si>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</si>
  <si>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</si>
  <si>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</si>
  <si>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</si>
  <si>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</si>
  <si>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</si>
  <si>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</si>
  <si>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</si>
  <si>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</si>
  <si>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</si>
  <si>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</si>
  <si>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</si>
  <si>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</si>
  <si>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</si>
  <si>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</si>
  <si>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</si>
  <si>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</si>
  <si>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</si>
  <si>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</si>
  <si>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</si>
  <si>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</si>
  <si>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</si>
  <si>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</si>
  <si>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</si>
  <si>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</si>
  <si>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</si>
  <si>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</si>
  <si>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</si>
  <si>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</si>
  <si>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</si>
  <si>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</si>
  <si>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</si>
  <si>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</si>
  <si>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</si>
  <si>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</si>
  <si>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</si>
  <si>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</si>
  <si>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</si>
  <si>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</si>
  <si>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</si>
  <si>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</si>
  <si>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</si>
  <si>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</si>
  <si>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</si>
  <si>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</si>
  <si>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</si>
  <si>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</si>
  <si>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</si>
  <si>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</si>
  <si>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</si>
  <si>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</si>
  <si>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</si>
  <si>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</si>
  <si>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</si>
  <si>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</si>
  <si>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</si>
  <si>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</si>
  <si>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</si>
  <si>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</si>
  <si>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</si>
  <si>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</si>
  <si>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</si>
  <si>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</si>
  <si>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</si>
  <si>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</si>
  <si>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</si>
  <si>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</si>
  <si>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</si>
  <si>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</si>
  <si>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</si>
  <si>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</si>
  <si>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</si>
  <si>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</si>
  <si>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</si>
  <si>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</si>
  <si>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</si>
  <si>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</si>
  <si>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</si>
  <si>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</si>
  <si>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</si>
  <si>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</si>
  <si>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</si>
  <si>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</si>
  <si>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</si>
  <si>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</si>
  <si>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</si>
  <si>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</si>
  <si>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</si>
  <si>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</si>
  <si>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</si>
  <si>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</si>
  <si>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</si>
  <si>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</si>
  <si>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</si>
  <si>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</si>
  <si>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</si>
  <si>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</si>
  <si>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</si>
  <si>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</si>
  <si>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</si>
  <si>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</si>
  <si>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</si>
  <si>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</si>
  <si>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</si>
  <si>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</si>
  <si>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</si>
  <si>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</si>
  <si>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</si>
  <si>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</si>
  <si>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</si>
  <si>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</si>
  <si>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</si>
  <si>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</si>
  <si>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</si>
  <si>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</si>
  <si>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</si>
  <si>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</si>
  <si>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</si>
  <si>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</si>
  <si>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</si>
  <si>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</si>
  <si>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</si>
  <si>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</si>
  <si>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</si>
  <si>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</si>
  <si>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</si>
  <si>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</si>
  <si>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</si>
  <si>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</si>
  <si>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</si>
  <si>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</si>
  <si>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</si>
  <si>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</si>
  <si>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</si>
  <si>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</si>
  <si>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</si>
  <si>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</si>
  <si>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</si>
  <si>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</si>
  <si>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</si>
  <si>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</si>
  <si>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</si>
  <si>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</si>
  <si>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</si>
  <si>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</si>
  <si>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</si>
  <si>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</si>
  <si>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</si>
  <si>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</si>
  <si>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</si>
  <si>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</si>
  <si>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</si>
  <si>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</si>
  <si>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</si>
  <si>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</si>
  <si>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</si>
  <si>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</si>
  <si>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</si>
  <si>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</si>
  <si>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</si>
  <si>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</si>
  <si>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</si>
  <si>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</si>
  <si>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</si>
  <si>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</si>
  <si>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</si>
  <si>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</si>
  <si>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</si>
  <si>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</si>
  <si>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</si>
  <si>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</si>
  <si>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</si>
  <si>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</si>
  <si>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</si>
  <si>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</si>
  <si>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</si>
  <si>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</si>
  <si>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</si>
  <si>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</si>
  <si>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</si>
  <si>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</si>
  <si>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</si>
  <si>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</si>
  <si>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</si>
  <si>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</si>
  <si>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</si>
  <si>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</si>
  <si>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</si>
  <si>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</si>
  <si>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</si>
  <si>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</si>
  <si>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</si>
  <si>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</si>
  <si>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</si>
  <si>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</si>
  <si>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</si>
  <si>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</si>
  <si>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</si>
  <si>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</si>
  <si>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</si>
  <si>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</si>
  <si>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</si>
  <si>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</si>
  <si>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</si>
  <si>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</si>
  <si>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</si>
  <si>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</si>
  <si>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</si>
  <si>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</si>
  <si>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</si>
  <si>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</si>
  <si>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</si>
  <si>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</si>
  <si>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</si>
  <si>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</si>
  <si>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</si>
  <si>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</si>
  <si>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</si>
  <si>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</si>
  <si>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</si>
  <si>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</si>
  <si>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</si>
  <si>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</si>
  <si>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</si>
  <si>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</si>
  <si>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</si>
  <si>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</si>
  <si>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</si>
  <si>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</si>
  <si>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</si>
  <si>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</si>
  <si>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</si>
  <si>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</si>
  <si>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</si>
  <si>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</si>
  <si>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</si>
  <si>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</si>
  <si>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</si>
  <si>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</si>
  <si>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</si>
  <si>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</si>
  <si>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</si>
  <si>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</si>
  <si>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</si>
  <si>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</si>
  <si>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</si>
  <si>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</si>
  <si>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</si>
  <si>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</si>
  <si>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</si>
  <si>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</si>
  <si>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</si>
  <si>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</si>
  <si>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</si>
  <si>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</si>
  <si>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</si>
  <si>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</si>
  <si>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</si>
  <si>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</si>
  <si>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</si>
  <si>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</si>
  <si>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</si>
  <si>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</si>
  <si>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</si>
  <si>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</si>
  <si>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</si>
  <si>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</si>
  <si>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</si>
  <si>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</si>
  <si>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</si>
  <si>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</si>
  <si>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</si>
  <si>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</si>
  <si>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</si>
  <si>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</si>
  <si>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</si>
  <si>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</si>
  <si>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</si>
  <si>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</si>
  <si>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</si>
  <si>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</si>
  <si>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</si>
  <si>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</si>
  <si>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</si>
  <si>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</si>
  <si>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</si>
  <si>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</si>
  <si>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</si>
  <si>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</si>
  <si>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</si>
  <si>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</si>
  <si>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</si>
  <si>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</si>
  <si>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</si>
  <si>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</si>
  <si>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</si>
  <si>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</si>
  <si>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</si>
  <si>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</si>
  <si>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</si>
  <si>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</si>
  <si>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</si>
  <si>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</si>
  <si>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</si>
  <si>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</si>
  <si>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</si>
  <si>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</si>
  <si>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</si>
  <si>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</si>
  <si>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</si>
  <si>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</si>
  <si>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</si>
  <si>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</si>
  <si>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</si>
  <si>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</si>
  <si>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</si>
  <si>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</si>
  <si>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</si>
  <si>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</si>
  <si>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</si>
  <si>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</si>
  <si>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</si>
  <si>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</si>
  <si>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</si>
  <si>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</si>
  <si>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</si>
  <si>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</si>
  <si>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</si>
  <si>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</si>
  <si>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</si>
  <si>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</si>
  <si>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</si>
  <si>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</si>
  <si>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</si>
  <si>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</si>
  <si>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</si>
  <si>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</si>
  <si>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</si>
  <si>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</si>
  <si>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</si>
  <si>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</si>
  <si>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</si>
  <si>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</si>
  <si>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</si>
  <si>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</si>
  <si>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</si>
  <si>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</si>
  <si>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</si>
  <si>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</si>
  <si>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</si>
  <si>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</si>
  <si>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</si>
  <si>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</si>
  <si>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</si>
  <si>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</si>
  <si>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</si>
  <si>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</si>
  <si>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</si>
  <si>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</si>
  <si>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</si>
  <si>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</si>
  <si>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</si>
  <si>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</si>
  <si>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</si>
  <si>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</si>
  <si>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</si>
  <si>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</si>
  <si>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</si>
  <si>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</si>
  <si>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</si>
  <si>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</si>
  <si>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</si>
  <si>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</si>
  <si>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</si>
  <si>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</si>
  <si>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</si>
  <si>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</si>
  <si>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</si>
  <si>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</si>
  <si>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</si>
  <si>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</si>
  <si>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</si>
  <si>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</si>
  <si>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</si>
  <si>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</si>
  <si>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</si>
  <si>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</si>
  <si>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</si>
  <si>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</si>
  <si>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</si>
  <si>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</si>
  <si>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</si>
  <si>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</si>
  <si>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</si>
  <si>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</si>
  <si>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</si>
  <si>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</si>
  <si>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</si>
  <si>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</si>
  <si>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</si>
  <si>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</si>
  <si>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</si>
  <si>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</si>
  <si>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</si>
  <si>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</si>
  <si>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</si>
  <si>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</si>
  <si>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</si>
  <si>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</si>
  <si>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</si>
  <si>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</si>
  <si>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</si>
  <si>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</si>
  <si>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</si>
  <si>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</si>
  <si>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</si>
  <si>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</si>
  <si>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</si>
  <si>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</si>
  <si>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</si>
  <si>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</si>
  <si>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</si>
  <si>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</si>
  <si>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</si>
  <si>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</si>
  <si>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</si>
  <si>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</si>
  <si>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</si>
  <si>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</si>
  <si>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</si>
  <si>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</si>
  <si>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</si>
  <si>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</si>
  <si>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</si>
  <si>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</si>
  <si>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</si>
  <si>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</si>
  <si>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</si>
  <si>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</si>
  <si>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</si>
  <si>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</si>
  <si>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</si>
  <si>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</si>
  <si>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</si>
  <si>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</si>
  <si>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</si>
  <si>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</si>
  <si>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</si>
  <si>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</si>
  <si>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</si>
  <si>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</si>
  <si>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</si>
  <si>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</si>
  <si>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</si>
  <si>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</si>
  <si>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</si>
  <si>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</si>
  <si>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</si>
  <si>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</si>
  <si>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</si>
  <si>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</si>
  <si>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</si>
  <si>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</si>
  <si>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</si>
  <si>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</si>
  <si>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</si>
  <si>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</si>
  <si>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</si>
  <si>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</si>
  <si>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</si>
  <si>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</si>
  <si>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</si>
  <si>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</si>
  <si>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</si>
  <si>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</si>
  <si>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</si>
  <si>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</si>
  <si>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</si>
  <si>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</si>
  <si>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</si>
  <si>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</si>
  <si>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</si>
  <si>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</si>
  <si>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</si>
  <si>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</si>
  <si>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</si>
  <si>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</si>
  <si>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</si>
  <si>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</si>
  <si>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</si>
  <si>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</si>
  <si>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</si>
  <si>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</si>
  <si>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</si>
  <si>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</si>
  <si>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</si>
  <si>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</si>
  <si>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</si>
  <si>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</si>
  <si>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</si>
  <si>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</si>
  <si>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</si>
  <si>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</si>
  <si>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</si>
  <si>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</si>
  <si>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</si>
  <si>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</si>
  <si>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</si>
  <si>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</si>
  <si>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</si>
  <si>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</si>
  <si>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</si>
  <si>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</si>
  <si>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</si>
  <si>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</si>
  <si>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</si>
  <si>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</si>
  <si>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</si>
  <si>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</si>
  <si>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</si>
  <si>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</si>
  <si>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</si>
  <si>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</si>
  <si>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</si>
  <si>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</si>
  <si>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</si>
  <si>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</si>
  <si>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</si>
  <si>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</si>
  <si>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</si>
  <si>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</si>
  <si>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</si>
  <si>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</si>
  <si>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</si>
  <si>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</si>
  <si>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</si>
  <si>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</si>
  <si>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</si>
  <si>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</si>
  <si>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</si>
  <si>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</si>
  <si>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</si>
  <si>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</si>
  <si>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</si>
  <si>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</si>
  <si>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</si>
  <si>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</si>
  <si>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</si>
  <si>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</si>
  <si>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</si>
  <si>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</si>
  <si>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</si>
  <si>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</si>
  <si>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</si>
  <si>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</si>
  <si>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</si>
  <si>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</si>
  <si>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</si>
  <si>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</si>
  <si>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</si>
  <si>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</si>
  <si>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</si>
  <si>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</si>
  <si>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</si>
  <si>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</si>
  <si>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</si>
  <si>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</si>
  <si>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</si>
  <si>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</si>
  <si>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</si>
  <si>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</si>
  <si>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</si>
  <si>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</si>
  <si>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</si>
  <si>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</si>
  <si>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</si>
  <si>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</si>
  <si>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</si>
  <si>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</si>
  <si>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</si>
  <si>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</si>
  <si>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</si>
  <si>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</si>
  <si>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</si>
  <si>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</si>
  <si>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</si>
  <si>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</si>
  <si>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</si>
  <si>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</si>
  <si>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</si>
  <si>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</si>
  <si>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</si>
  <si>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</si>
  <si>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</si>
  <si>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</si>
  <si>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</si>
  <si>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</si>
  <si>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</si>
  <si>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</si>
  <si>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</si>
  <si>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</si>
  <si>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</si>
  <si>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</si>
  <si>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</si>
  <si>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</si>
  <si>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</si>
  <si>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</si>
  <si>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</si>
  <si>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</si>
  <si>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</si>
  <si>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</si>
  <si>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</si>
  <si>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</si>
  <si>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</si>
  <si>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</si>
  <si>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</si>
  <si>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</si>
  <si>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</si>
  <si>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</si>
  <si>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</si>
  <si>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</si>
  <si>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</si>
  <si>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</si>
  <si>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</si>
  <si>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</si>
  <si>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</si>
  <si>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</si>
  <si>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</si>
  <si>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</si>
  <si>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</si>
  <si>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</si>
  <si>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</si>
  <si>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</si>
  <si>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</si>
  <si>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</si>
  <si>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</si>
  <si>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</si>
  <si>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</si>
  <si>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</si>
  <si>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</si>
  <si>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</si>
  <si>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</si>
  <si>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</si>
  <si>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</si>
  <si>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</si>
  <si>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</si>
  <si>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</si>
  <si>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</si>
  <si>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</si>
  <si>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</si>
  <si>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</si>
  <si>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</si>
  <si>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</si>
  <si>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</si>
  <si>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</si>
  <si>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</si>
  <si>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</si>
  <si>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</si>
  <si>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</si>
  <si>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</si>
  <si>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</si>
  <si>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</si>
  <si>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</si>
  <si>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</si>
  <si>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</si>
  <si>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</si>
  <si>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</si>
  <si>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</si>
  <si>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</si>
  <si>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</si>
  <si>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</si>
  <si>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</si>
  <si>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</si>
  <si>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</si>
  <si>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</si>
  <si>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</si>
  <si>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</si>
  <si>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</si>
  <si>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</si>
  <si>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</si>
  <si>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</si>
  <si>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</si>
  <si>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</si>
  <si>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</si>
  <si>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</si>
  <si>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</si>
  <si>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</si>
  <si>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</si>
  <si>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</si>
  <si>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</si>
  <si>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</si>
  <si>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</si>
  <si>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</si>
  <si>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</si>
  <si>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</si>
  <si>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</si>
  <si>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</si>
  <si>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</si>
  <si>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</si>
  <si>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</si>
  <si>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</si>
  <si>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</si>
  <si>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</si>
  <si>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</si>
  <si>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</si>
  <si>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</si>
  <si>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</si>
  <si>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</si>
  <si>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</si>
  <si>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</si>
  <si>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</si>
  <si>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</si>
  <si>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</si>
  <si>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</si>
  <si>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</si>
  <si>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</si>
  <si>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</si>
  <si>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</si>
  <si>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</si>
  <si>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</si>
  <si>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</si>
  <si>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</si>
  <si>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</si>
  <si>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</si>
  <si>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</si>
  <si>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</si>
  <si>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</si>
  <si>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</si>
  <si>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</si>
  <si>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</si>
  <si>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</si>
  <si>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</si>
  <si>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</si>
  <si>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</si>
  <si>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</si>
  <si>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</si>
  <si>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</si>
  <si>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</si>
  <si>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</si>
  <si>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</si>
  <si>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</si>
  <si>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</si>
  <si>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</si>
  <si>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</si>
  <si>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</si>
  <si>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</si>
  <si>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</si>
  <si>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</si>
  <si>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</si>
  <si>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</si>
  <si>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</si>
  <si>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</si>
  <si>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</si>
  <si>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</si>
  <si>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</si>
  <si>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</si>
  <si>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</si>
  <si>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</si>
  <si>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</si>
  <si>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</si>
  <si>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</si>
  <si>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</si>
  <si>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</si>
  <si>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</si>
  <si>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</si>
  <si>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</si>
  <si>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</si>
  <si>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</si>
  <si>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</si>
  <si>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</si>
  <si>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</si>
  <si>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</si>
  <si>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</si>
  <si>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</si>
  <si>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</si>
  <si>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</si>
  <si>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</si>
  <si>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</si>
  <si>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</si>
  <si>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</si>
  <si>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</si>
  <si>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</si>
  <si>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</si>
  <si>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</si>
  <si>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</si>
  <si>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</si>
  <si>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</si>
  <si>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</si>
  <si>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</si>
  <si>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</si>
  <si>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</si>
  <si>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</si>
  <si>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</si>
  <si>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</si>
  <si>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</si>
  <si>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</si>
  <si>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</si>
  <si>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</si>
  <si>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</si>
  <si>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</si>
  <si>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</si>
  <si>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</si>
  <si>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</si>
  <si>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</si>
  <si>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</si>
  <si>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</si>
  <si>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</si>
  <si>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</si>
  <si>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</si>
  <si>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</si>
  <si>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</si>
  <si>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</si>
  <si>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</si>
  <si>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</si>
  <si>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</si>
  <si>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</si>
  <si>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</si>
  <si>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</si>
  <si>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</si>
  <si>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</si>
  <si>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</si>
  <si>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</si>
  <si>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</si>
  <si>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</si>
  <si>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</si>
  <si>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</si>
  <si>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</si>
  <si>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</si>
  <si>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</si>
  <si>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</si>
  <si>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</si>
  <si>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</si>
  <si>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</si>
  <si>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</si>
  <si>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</si>
  <si>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</si>
  <si>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</si>
  <si>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</si>
  <si>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</si>
  <si>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</si>
  <si>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</si>
  <si>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</si>
  <si>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</si>
  <si>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</si>
  <si>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</si>
  <si>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</si>
  <si>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</si>
  <si>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</si>
  <si>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</si>
  <si>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</si>
  <si>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</si>
  <si>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</si>
  <si>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</si>
  <si>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</si>
  <si>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</si>
  <si>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</si>
  <si>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</si>
  <si>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</si>
  <si>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</si>
  <si>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</si>
  <si>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</si>
  <si>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</si>
  <si>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</si>
  <si>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</si>
  <si>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</si>
  <si>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</si>
  <si>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</si>
  <si>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</si>
  <si>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</si>
  <si>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</si>
  <si>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</si>
  <si>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</si>
  <si>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</si>
  <si>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</si>
  <si>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</si>
  <si>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</si>
  <si>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</si>
  <si>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</si>
  <si>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</si>
  <si>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</si>
  <si>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</si>
  <si>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</si>
  <si>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</si>
  <si>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</si>
  <si>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</si>
  <si>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</si>
  <si>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</si>
  <si>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</si>
  <si>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</si>
  <si>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</si>
  <si>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</si>
  <si>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</si>
  <si>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</si>
  <si>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</si>
  <si>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</si>
  <si>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</si>
  <si>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</si>
  <si>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</si>
  <si>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</si>
  <si>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</si>
  <si>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</si>
  <si>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</si>
  <si>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</si>
  <si>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</si>
  <si>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</si>
  <si>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</si>
  <si>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</si>
  <si>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</si>
  <si>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</si>
  <si>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</si>
  <si>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</si>
  <si>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</si>
  <si>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</si>
  <si>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</si>
  <si>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</si>
  <si>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</si>
  <si>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</si>
  <si>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</si>
  <si>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</si>
  <si>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</si>
  <si>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</si>
  <si>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</si>
  <si>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</si>
  <si>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</si>
  <si>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</si>
  <si>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</si>
  <si>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</si>
  <si>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</si>
  <si>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</si>
  <si>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</si>
  <si>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</si>
  <si>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</si>
  <si>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</si>
  <si>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</si>
  <si>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</si>
  <si>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</si>
  <si>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</si>
  <si>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</si>
  <si>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</si>
  <si>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</si>
  <si>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</si>
  <si>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</si>
  <si>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</si>
  <si>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</si>
  <si>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</si>
  <si>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</si>
  <si>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</si>
  <si>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</si>
  <si>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</si>
  <si>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</si>
  <si>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</si>
  <si>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</si>
  <si>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</si>
  <si>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</si>
  <si>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</si>
  <si>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</si>
  <si>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</si>
  <si>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</si>
  <si>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</si>
  <si>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</si>
  <si>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</si>
  <si>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</si>
  <si>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</si>
  <si>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</si>
  <si>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</si>
  <si>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</si>
  <si>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</si>
  <si>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</si>
  <si>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</si>
  <si>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</si>
  <si>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</si>
  <si>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</si>
  <si>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</si>
  <si>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</si>
  <si>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</si>
  <si>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</si>
  <si>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</si>
  <si>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</si>
  <si>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</si>
  <si>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</si>
  <si>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</si>
  <si>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</si>
  <si>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</si>
  <si>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</si>
  <si>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</si>
  <si>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</si>
  <si>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</si>
  <si>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</si>
  <si>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</si>
  <si>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</si>
  <si>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</si>
  <si>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</si>
  <si>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</si>
  <si>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</si>
  <si>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</si>
  <si>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</si>
  <si>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</si>
  <si>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</si>
  <si>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</si>
  <si>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</si>
  <si>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</si>
  <si>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</si>
  <si>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</si>
  <si>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</si>
  <si>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</si>
  <si>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</si>
  <si>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</si>
  <si>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</si>
  <si>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</si>
  <si>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</si>
  <si>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</si>
  <si>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</si>
  <si>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</si>
  <si>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</si>
  <si>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</si>
  <si>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</si>
  <si>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</si>
  <si>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</si>
  <si>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</si>
  <si>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</si>
  <si>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</si>
  <si>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</si>
  <si>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</si>
  <si>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</si>
  <si>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</si>
  <si>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</si>
  <si>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</si>
  <si>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</si>
  <si>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</si>
  <si>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</si>
  <si>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</si>
  <si>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</si>
  <si>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</si>
  <si>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</si>
  <si>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</si>
  <si>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</si>
  <si>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</si>
  <si>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</si>
  <si>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</si>
  <si>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</si>
  <si>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</si>
  <si>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</si>
  <si>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</si>
  <si>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</si>
  <si>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</si>
  <si>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</si>
  <si>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</si>
  <si>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</si>
  <si>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</si>
  <si>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</si>
  <si>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</si>
  <si>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</si>
  <si>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</si>
  <si>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</si>
  <si>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</si>
  <si>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</si>
  <si>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</si>
  <si>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</si>
  <si>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</si>
  <si>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</si>
  <si>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</si>
  <si>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</si>
  <si>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</si>
  <si>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</si>
  <si>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</si>
  <si>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</si>
  <si>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</si>
  <si>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</si>
  <si>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</si>
  <si>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</si>
  <si>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</si>
  <si>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</si>
  <si>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</si>
  <si>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</si>
  <si>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</si>
  <si>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</si>
  <si>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</si>
  <si>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</si>
  <si>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</si>
  <si>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</si>
  <si>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</si>
  <si>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</si>
  <si>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</si>
  <si>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</si>
  <si>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</si>
  <si>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</si>
  <si>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</si>
  <si>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</si>
  <si>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</si>
  <si>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</si>
  <si>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</si>
  <si>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</si>
  <si>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</si>
  <si>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</si>
  <si>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</si>
  <si>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</si>
  <si>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</si>
  <si>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</si>
  <si>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</si>
  <si>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</si>
  <si>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</si>
  <si>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</si>
  <si>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</si>
  <si>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</si>
  <si>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</si>
  <si>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</si>
  <si>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</si>
  <si>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</si>
  <si>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</si>
  <si>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</si>
  <si>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</si>
  <si>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</si>
  <si>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</si>
  <si>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</si>
  <si>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</si>
  <si>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</si>
  <si>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</si>
  <si>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</si>
  <si>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</si>
  <si>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</si>
  <si>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</si>
  <si>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</si>
  <si>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</si>
  <si>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</si>
  <si>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</si>
  <si>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</si>
  <si>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</si>
  <si>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</si>
  <si>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</si>
  <si>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</si>
  <si>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</si>
  <si>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</si>
  <si>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</si>
  <si>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</si>
  <si>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</si>
  <si>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</si>
  <si>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</si>
  <si>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</si>
  <si>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</si>
  <si>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</si>
  <si>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</si>
  <si>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</si>
  <si>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</si>
  <si>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</si>
  <si>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</si>
  <si>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</si>
  <si>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</si>
  <si>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</si>
  <si>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</si>
  <si>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</si>
  <si>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</si>
  <si>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</si>
  <si>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</si>
  <si>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</si>
  <si>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</si>
  <si>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</si>
  <si>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</si>
  <si>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</si>
  <si>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</si>
  <si>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</si>
  <si>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</si>
  <si>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</si>
  <si>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</si>
  <si>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</si>
  <si>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</si>
  <si>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</si>
  <si>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</si>
  <si>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</si>
  <si>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</si>
  <si>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</si>
  <si>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</si>
  <si>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</si>
  <si>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</si>
  <si>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</si>
  <si>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</si>
  <si>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</si>
  <si>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</si>
  <si>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</si>
  <si>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</si>
  <si>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</si>
  <si>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</si>
  <si>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</si>
  <si>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</si>
  <si>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</si>
  <si>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</si>
  <si>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</si>
  <si>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</si>
  <si>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</si>
  <si>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</si>
  <si>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</si>
  <si>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</si>
  <si>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</si>
  <si>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</si>
  <si>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</si>
  <si>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</si>
  <si>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</si>
  <si>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</si>
  <si>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</si>
  <si>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</si>
  <si>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</si>
  <si>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</si>
  <si>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</si>
  <si>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</si>
  <si>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</si>
  <si>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</si>
  <si>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</si>
  <si>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</si>
  <si>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</si>
  <si>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</si>
  <si>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</si>
  <si>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</si>
  <si>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</si>
  <si>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</si>
  <si>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</si>
  <si>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</si>
  <si>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</si>
  <si>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</si>
  <si>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</si>
  <si>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</si>
  <si>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</si>
  <si>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</si>
  <si>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</si>
  <si>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</si>
  <si>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</si>
  <si>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</si>
  <si>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</si>
  <si>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</si>
  <si>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</si>
  <si>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</si>
  <si>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</si>
  <si>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</si>
  <si>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</si>
  <si>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</si>
  <si>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</si>
  <si>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</si>
  <si>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</si>
  <si>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</si>
  <si>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</si>
  <si>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</si>
  <si>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</si>
  <si>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</si>
  <si>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</si>
  <si>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</si>
  <si>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</si>
  <si>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</si>
  <si>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</si>
  <si>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</si>
  <si>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</si>
  <si>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</si>
  <si>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</si>
  <si>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</si>
  <si>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</si>
  <si>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</si>
  <si>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</si>
  <si>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</si>
  <si>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</si>
  <si>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</si>
  <si>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</si>
  <si>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</si>
  <si>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</si>
  <si>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</si>
  <si>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</si>
  <si>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</si>
  <si>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</si>
  <si>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</si>
  <si>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</si>
  <si>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</si>
  <si>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</si>
  <si>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</si>
  <si>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</si>
  <si>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</si>
  <si>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</si>
  <si>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</si>
  <si>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</si>
  <si>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</si>
  <si>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</si>
  <si>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</si>
  <si>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</si>
  <si>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</si>
  <si>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</si>
  <si>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</si>
  <si>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</si>
  <si>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</si>
  <si>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</si>
  <si>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</si>
  <si>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</si>
  <si>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</si>
  <si>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</si>
  <si>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</si>
  <si>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</si>
  <si>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</si>
  <si>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</si>
  <si>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</si>
  <si>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</si>
  <si>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</si>
  <si>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</si>
  <si>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</si>
  <si>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</si>
  <si>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</si>
  <si>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</si>
  <si>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</si>
  <si>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</si>
  <si>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</si>
  <si>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</si>
  <si>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</si>
  <si>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</si>
  <si>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</si>
  <si>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</si>
  <si>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</si>
  <si>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</si>
  <si>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</si>
  <si>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</si>
  <si>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</si>
  <si>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</si>
  <si>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</si>
  <si>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</si>
  <si>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</si>
  <si>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</si>
  <si>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</si>
  <si>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</si>
  <si>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</si>
  <si>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</si>
  <si>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</si>
  <si>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</si>
  <si>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</si>
  <si>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</si>
  <si>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</si>
  <si>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</si>
  <si>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</si>
  <si>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</si>
  <si>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</si>
  <si>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</si>
  <si>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</si>
  <si>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</si>
  <si>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</si>
  <si>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</si>
  <si>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</si>
  <si>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</si>
  <si>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</si>
  <si>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</si>
  <si>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</si>
  <si>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</si>
  <si>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</si>
  <si>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</si>
  <si>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</si>
  <si>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</si>
  <si>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</si>
  <si>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</si>
  <si>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</si>
  <si>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</si>
  <si>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</si>
  <si>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</si>
  <si>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</si>
  <si>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</si>
  <si>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</si>
  <si>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</si>
  <si>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</si>
  <si>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</si>
  <si>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</si>
  <si>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</si>
  <si>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</si>
  <si>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</si>
  <si>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</si>
  <si>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</si>
  <si>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</si>
  <si>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</si>
  <si>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</si>
  <si>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</si>
  <si>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</si>
  <si>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</si>
  <si>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</si>
  <si>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</si>
  <si>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</si>
  <si>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</si>
  <si>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</si>
  <si>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</si>
  <si>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</si>
  <si>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</si>
  <si>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</si>
  <si>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</si>
  <si>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</si>
  <si>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</si>
  <si>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</si>
  <si>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</si>
  <si>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</si>
  <si>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</si>
  <si>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</si>
  <si>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</si>
  <si>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</si>
  <si>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</si>
  <si>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</si>
  <si>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</si>
  <si>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</si>
  <si>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</si>
  <si>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</si>
  <si>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</si>
  <si>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</si>
  <si>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</si>
  <si>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</si>
  <si>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</si>
  <si>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</si>
  <si>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</si>
  <si>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</si>
  <si>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</si>
  <si>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</si>
  <si>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</si>
  <si>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</si>
  <si>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</si>
  <si>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</si>
  <si>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</si>
  <si>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</si>
  <si>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</si>
  <si>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</si>
  <si>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</si>
  <si>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</si>
  <si>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</si>
  <si>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</si>
  <si>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</si>
  <si>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</si>
  <si>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</si>
  <si>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</si>
  <si>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</si>
  <si>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</si>
  <si>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</si>
  <si>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</si>
  <si>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</si>
  <si>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</si>
  <si>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</si>
  <si>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</si>
  <si>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</si>
  <si>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</si>
  <si>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</si>
  <si>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</si>
  <si>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</si>
  <si>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</si>
  <si>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</si>
  <si>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</si>
  <si>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</si>
  <si>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</si>
  <si>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</si>
  <si>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</si>
  <si>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</si>
  <si>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</si>
  <si>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</si>
  <si>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</si>
  <si>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</si>
  <si>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</si>
  <si>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</si>
  <si>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</si>
  <si>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</si>
  <si>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</si>
  <si>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</si>
  <si>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</si>
  <si>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</si>
  <si>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</si>
  <si>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</si>
  <si>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</si>
  <si>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</si>
  <si>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</si>
  <si>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</si>
  <si>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</si>
  <si>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</si>
  <si>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</si>
  <si>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</si>
  <si>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</si>
  <si>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</si>
  <si>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</si>
  <si>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</si>
  <si>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</si>
  <si>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</si>
  <si>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</si>
  <si>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</si>
  <si>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</si>
  <si>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</si>
  <si>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</si>
  <si>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</si>
  <si>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</si>
  <si>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</si>
  <si>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</si>
  <si>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</si>
  <si>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</si>
  <si>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</si>
  <si>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</si>
  <si>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</si>
  <si>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</si>
  <si>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</si>
  <si>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</si>
  <si>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</si>
  <si>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</si>
  <si>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</si>
  <si>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</si>
  <si>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</si>
  <si>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</si>
  <si>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</si>
  <si>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</si>
  <si>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</si>
  <si>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</si>
  <si>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</si>
  <si>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</si>
  <si>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</si>
  <si>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</si>
  <si>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</si>
  <si>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</si>
  <si>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</si>
  <si>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</si>
  <si>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</si>
  <si>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</si>
  <si>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</si>
  <si>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</si>
  <si>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</si>
  <si>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</si>
  <si>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</si>
  <si>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</si>
  <si>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</si>
  <si>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</si>
  <si>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</si>
  <si>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</si>
  <si>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</si>
  <si>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</si>
  <si>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</si>
  <si>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</si>
  <si>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</si>
  <si>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</si>
  <si>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</si>
  <si>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</si>
  <si>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</si>
  <si>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</si>
  <si>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</si>
  <si>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</si>
  <si>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</si>
  <si>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</si>
  <si>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</si>
  <si>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</si>
  <si>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</si>
  <si>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</si>
  <si>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</si>
  <si>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</si>
  <si>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</si>
  <si>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</si>
  <si>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</si>
  <si>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</si>
  <si>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</si>
  <si>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</si>
  <si>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</si>
  <si>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</si>
  <si>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</si>
  <si>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</si>
  <si>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</si>
  <si>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</si>
  <si>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</si>
  <si>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</si>
  <si>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</si>
  <si>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</si>
  <si>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</si>
  <si>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</si>
  <si>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</si>
  <si>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</si>
  <si>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</si>
  <si>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</si>
  <si>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</si>
  <si>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</si>
  <si>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</si>
  <si>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</si>
  <si>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</si>
  <si>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</si>
  <si>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</si>
  <si>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</si>
  <si>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</si>
  <si>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</si>
  <si>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</si>
  <si>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</si>
  <si>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</si>
  <si>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</si>
  <si>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</si>
  <si>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</si>
  <si>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</si>
  <si>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</si>
  <si>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</si>
  <si>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</si>
  <si>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</si>
  <si>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</si>
  <si>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</si>
  <si>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</si>
  <si>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</si>
  <si>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</si>
  <si>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</si>
  <si>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</si>
  <si>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</si>
  <si>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</si>
  <si>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</si>
  <si>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</si>
  <si>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</si>
  <si>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</si>
  <si>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</si>
  <si>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</si>
  <si>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</si>
  <si>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</si>
  <si>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</si>
  <si>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</si>
  <si>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</si>
  <si>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</si>
  <si>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</si>
  <si>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</si>
  <si>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</si>
  <si>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</si>
  <si>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</si>
  <si>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</si>
  <si>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</si>
  <si>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</si>
  <si>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</si>
  <si>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</si>
  <si>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</si>
  <si>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</si>
  <si>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</si>
  <si>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</si>
  <si>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</si>
  <si>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</si>
  <si>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</si>
  <si>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</si>
  <si>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</si>
  <si>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</si>
  <si>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</si>
  <si>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</si>
  <si>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</si>
  <si>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</si>
  <si>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</si>
  <si>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</si>
  <si>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</si>
  <si>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</si>
  <si>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</si>
  <si>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</si>
  <si>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</si>
  <si>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</si>
  <si>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</si>
  <si>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</si>
  <si>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</si>
  <si>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</si>
  <si>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</si>
  <si>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</si>
  <si>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</si>
  <si>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</si>
  <si>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</si>
  <si>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</si>
  <si>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</si>
  <si>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</si>
  <si>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</si>
  <si>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</si>
  <si>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</si>
  <si>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</si>
  <si>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</si>
  <si>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</si>
  <si>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</si>
  <si>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</si>
  <si>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</si>
  <si>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</si>
  <si>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</si>
  <si>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</si>
  <si>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</si>
  <si>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</si>
  <si>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</si>
  <si>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</si>
  <si>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</si>
  <si>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</si>
  <si>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</si>
  <si>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</si>
  <si>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</si>
  <si>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</si>
  <si>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</si>
  <si>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</si>
  <si>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</si>
  <si>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</si>
  <si>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</si>
  <si>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</si>
  <si>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</si>
  <si>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</si>
  <si>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</si>
  <si>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</si>
  <si>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</si>
  <si>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</si>
  <si>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</si>
  <si>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</si>
  <si>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</si>
  <si>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</si>
  <si>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</si>
  <si>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</si>
  <si>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</si>
  <si>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</si>
  <si>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</si>
  <si>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</si>
  <si>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</si>
  <si>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</si>
  <si>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</si>
  <si>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</si>
  <si>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</si>
  <si>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</si>
  <si>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</si>
  <si>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</si>
  <si>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</si>
  <si>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</si>
  <si>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</si>
  <si>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</si>
  <si>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</si>
  <si>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</si>
  <si>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</si>
  <si>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</si>
  <si>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</si>
  <si>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</si>
  <si>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</si>
  <si>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</si>
  <si>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</si>
  <si>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</si>
  <si>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</si>
  <si>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</si>
  <si>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</si>
  <si>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</si>
  <si>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</si>
  <si>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</si>
  <si>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</si>
  <si>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</si>
  <si>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</si>
  <si>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</si>
  <si>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</si>
  <si>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</si>
  <si>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</si>
  <si>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</si>
  <si>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</si>
  <si>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</si>
  <si>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</si>
  <si>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</si>
  <si>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</si>
  <si>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</si>
  <si>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</si>
  <si>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</si>
  <si>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</si>
  <si>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</si>
  <si>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</si>
  <si>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</si>
  <si>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</si>
  <si>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</si>
  <si>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</si>
  <si>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</si>
  <si>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</si>
  <si>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</si>
  <si>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</si>
  <si>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</si>
  <si>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</si>
  <si>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</si>
  <si>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</si>
  <si>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</si>
  <si>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</si>
  <si>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</si>
  <si>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</si>
  <si>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</si>
  <si>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</si>
  <si>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</si>
  <si>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</si>
  <si>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</si>
  <si>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</si>
  <si>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</si>
  <si>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</si>
  <si>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</si>
  <si>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</si>
  <si>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</si>
  <si>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</si>
  <si>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</si>
  <si>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</si>
  <si>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</si>
  <si>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</si>
  <si>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</si>
  <si>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</si>
  <si>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</si>
  <si>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</si>
  <si>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</si>
  <si>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</si>
  <si>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</si>
  <si>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</si>
  <si>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</si>
  <si>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</si>
  <si>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</si>
  <si>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</si>
  <si>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</si>
  <si>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</si>
  <si>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</si>
  <si>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</si>
  <si>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</si>
  <si>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</si>
  <si>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</si>
  <si>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</si>
  <si>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</si>
  <si>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</si>
  <si>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</si>
  <si>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</si>
  <si>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</si>
  <si>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</si>
  <si>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</si>
  <si>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</si>
  <si>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</si>
  <si>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</si>
  <si>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</si>
  <si>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</si>
  <si>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</si>
  <si>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</si>
  <si>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</si>
  <si>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</si>
  <si>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</si>
  <si>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</si>
  <si>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</si>
  <si>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</si>
  <si>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</si>
  <si>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</si>
  <si>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</si>
  <si>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</si>
  <si>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</si>
  <si>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</si>
  <si>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</si>
  <si>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</si>
  <si>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</si>
  <si>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</si>
  <si>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</si>
  <si>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</si>
  <si>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</si>
  <si>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</si>
  <si>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</si>
  <si>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</si>
  <si>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</si>
  <si>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</si>
  <si>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</si>
  <si>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</si>
  <si>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</si>
  <si>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</si>
  <si>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</si>
  <si>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</si>
  <si>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</si>
  <si>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</si>
  <si>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</si>
  <si>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</si>
  <si>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</si>
  <si>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</si>
  <si>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</si>
  <si>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</si>
  <si>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</si>
  <si>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</si>
  <si>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</si>
  <si>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</si>
  <si>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</si>
  <si>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</si>
  <si>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</si>
  <si>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</si>
  <si>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</si>
  <si>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</si>
  <si>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</si>
  <si>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</si>
  <si>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</si>
  <si>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</si>
  <si>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</si>
  <si>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</si>
  <si>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</si>
  <si>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</si>
  <si>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</si>
  <si>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</si>
  <si>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</si>
  <si>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</si>
  <si>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</si>
  <si>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</si>
  <si>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</si>
  <si>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</si>
  <si>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</si>
  <si>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</si>
  <si>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</si>
  <si>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</si>
  <si>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</si>
  <si>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</si>
  <si>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</si>
  <si>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</si>
  <si>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</si>
  <si>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</si>
  <si>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</si>
  <si>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</si>
  <si>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</si>
  <si>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</si>
  <si>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</si>
  <si>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</si>
  <si>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</si>
  <si>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</si>
  <si>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</si>
  <si>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</si>
  <si>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</si>
  <si>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</si>
  <si>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</si>
  <si>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</si>
  <si>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</si>
  <si>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</si>
  <si>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</si>
  <si>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</si>
  <si>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</si>
  <si>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</si>
  <si>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</si>
  <si>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</si>
  <si>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</si>
  <si>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</si>
  <si>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</si>
  <si>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</si>
  <si>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</si>
  <si>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</si>
  <si>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</si>
  <si>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</si>
  <si>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</si>
  <si>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</si>
  <si>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</si>
  <si>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</si>
  <si>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</si>
  <si>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</si>
  <si>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</si>
  <si>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</si>
  <si>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</si>
  <si>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</si>
  <si>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</si>
  <si>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</si>
  <si>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</si>
  <si>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</si>
  <si>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</si>
  <si>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</si>
  <si>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</si>
  <si>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</si>
  <si>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</si>
  <si>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</si>
  <si>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</si>
  <si>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</si>
  <si>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</si>
  <si>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</si>
  <si>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</si>
  <si>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</si>
  <si>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</si>
  <si>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</si>
  <si>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</si>
  <si>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</si>
  <si>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</si>
  <si>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</si>
  <si>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</si>
  <si>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</si>
  <si>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</si>
  <si>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</si>
  <si>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</si>
  <si>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</si>
  <si>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</si>
  <si>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</si>
  <si>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</si>
  <si>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</si>
  <si>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</si>
  <si>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</si>
  <si>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</si>
  <si>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</si>
  <si>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</si>
  <si>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</si>
  <si>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</si>
  <si>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</si>
  <si>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</si>
  <si>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</si>
  <si>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</si>
  <si>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</si>
  <si>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</si>
  <si>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</si>
  <si>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</si>
  <si>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</si>
  <si>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</si>
  <si>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</si>
  <si>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</si>
  <si>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</si>
  <si>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</si>
  <si>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</si>
  <si>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</si>
  <si>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</si>
  <si>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</si>
  <si>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</si>
  <si>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</si>
  <si>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</si>
  <si>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</si>
  <si>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</si>
  <si>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</si>
  <si>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</si>
  <si>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</si>
  <si>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</si>
  <si>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</si>
  <si>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</si>
  <si>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</si>
  <si>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</si>
  <si>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</si>
  <si>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</si>
  <si>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</si>
  <si>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</si>
  <si>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</si>
  <si>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</si>
  <si>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</si>
  <si>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</si>
  <si>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</si>
  <si>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</si>
  <si>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</si>
  <si>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</si>
  <si>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</si>
  <si>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</si>
  <si>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</si>
  <si>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</si>
  <si>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</si>
  <si>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</si>
  <si>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</si>
  <si>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</si>
  <si>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</si>
  <si>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</si>
  <si>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</si>
  <si>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</si>
  <si>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</si>
  <si>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</si>
  <si>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</si>
  <si>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</si>
  <si>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</si>
  <si>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</si>
  <si>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</si>
  <si>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</si>
  <si>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</si>
  <si>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</si>
  <si>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</si>
  <si>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</si>
  <si>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</si>
  <si>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</si>
  <si>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</si>
  <si>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</si>
  <si>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</si>
  <si>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</si>
  <si>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</si>
  <si>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</si>
  <si>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</si>
  <si>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</si>
  <si>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</si>
  <si>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</si>
  <si>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</si>
  <si>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</si>
  <si>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</si>
  <si>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</si>
  <si>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</si>
  <si>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</si>
  <si>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</si>
  <si>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</si>
  <si>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</si>
  <si>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</si>
  <si>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</si>
  <si>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</si>
  <si>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</si>
  <si>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</si>
  <si>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</si>
  <si>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</si>
  <si>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</si>
  <si>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</si>
  <si>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</si>
  <si>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</si>
  <si>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</si>
  <si>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</si>
  <si>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</si>
  <si>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</si>
  <si>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</si>
  <si>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</si>
  <si>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</si>
  <si>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</si>
  <si>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</si>
  <si>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</si>
  <si>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</si>
  <si>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</si>
  <si>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</si>
  <si>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</si>
  <si>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</si>
  <si>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</si>
  <si>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</si>
  <si>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</si>
  <si>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</si>
  <si>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</si>
  <si>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</si>
  <si>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</si>
  <si>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</si>
  <si>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</si>
  <si>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</si>
  <si>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</si>
  <si>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</si>
  <si>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</si>
  <si>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</si>
  <si>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</si>
  <si>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</si>
  <si>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</si>
  <si>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</si>
  <si>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</si>
  <si>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</si>
  <si>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</si>
  <si>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</si>
  <si>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</si>
  <si>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</si>
  <si>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</si>
  <si>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</si>
  <si>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</si>
  <si>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</si>
  <si>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</si>
  <si>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</si>
  <si>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</si>
  <si>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</si>
  <si>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</si>
  <si>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</si>
  <si>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</si>
  <si>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</si>
  <si>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</si>
  <si>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</si>
  <si>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</si>
  <si>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</si>
  <si>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</si>
  <si>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</si>
  <si>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</si>
  <si>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</si>
  <si>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</si>
  <si>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</si>
  <si>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</si>
  <si>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</si>
  <si>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</si>
  <si>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</si>
  <si>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</si>
  <si>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</si>
  <si>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</si>
  <si>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</si>
  <si>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</si>
  <si>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</si>
  <si>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</si>
  <si>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</si>
  <si>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</si>
  <si>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</si>
  <si>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</si>
  <si>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</si>
  <si>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</si>
  <si>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</si>
  <si>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</si>
  <si>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</si>
  <si>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</si>
  <si>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</si>
  <si>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</si>
  <si>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</si>
  <si>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</si>
  <si>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</si>
  <si>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</si>
  <si>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</si>
  <si>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</si>
  <si>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</si>
  <si>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</si>
  <si>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</si>
  <si>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</si>
  <si>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</si>
  <si>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</si>
  <si>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</si>
  <si>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</si>
  <si>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</si>
  <si>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</si>
  <si>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</si>
  <si>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</si>
  <si>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</si>
  <si>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</si>
  <si>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</si>
  <si>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</si>
  <si>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</si>
  <si>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</si>
  <si>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</si>
  <si>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</si>
  <si>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</si>
  <si>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</si>
  <si>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</si>
  <si>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</si>
  <si>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</si>
  <si>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</si>
  <si>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</si>
  <si>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</si>
  <si>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</si>
  <si>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</si>
  <si>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</si>
  <si>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</si>
  <si>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</si>
  <si>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</si>
  <si>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</si>
  <si>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</si>
  <si>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</si>
  <si>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</si>
  <si>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</si>
  <si>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</si>
  <si>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</si>
  <si>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</si>
  <si>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</si>
  <si>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</si>
  <si>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</si>
  <si>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</si>
  <si>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</si>
  <si>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</si>
  <si>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</si>
  <si>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</si>
  <si>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</si>
  <si>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</si>
  <si>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</si>
  <si>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</si>
  <si>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</si>
  <si>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</si>
  <si>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</si>
  <si>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</si>
  <si>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</si>
  <si>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</si>
  <si>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</si>
  <si>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</si>
  <si>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</si>
  <si>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</si>
  <si>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</si>
  <si>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</si>
  <si>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</si>
  <si>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</si>
  <si>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</si>
  <si>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</si>
  <si>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</si>
  <si>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</si>
  <si>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</si>
  <si>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</si>
  <si>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</si>
  <si>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</si>
  <si>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</si>
  <si>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</si>
  <si>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</si>
  <si>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</si>
  <si>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</si>
  <si>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</si>
  <si>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</si>
  <si>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</si>
  <si>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</si>
  <si>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</si>
  <si>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</si>
  <si>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</si>
  <si>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</si>
  <si>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</si>
  <si>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</si>
  <si>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</si>
  <si>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</si>
  <si>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</si>
  <si>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</si>
  <si>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</si>
  <si>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</si>
  <si>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</si>
  <si>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</si>
  <si>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</si>
  <si>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</si>
  <si>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</si>
  <si>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</si>
  <si>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</si>
  <si>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</si>
  <si>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</si>
  <si>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</si>
  <si>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</si>
  <si>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</si>
  <si>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</si>
  <si>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</si>
  <si>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</si>
  <si>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</si>
  <si>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</si>
  <si>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</si>
  <si>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</si>
  <si>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</si>
  <si>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</si>
  <si>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</si>
  <si>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</si>
  <si>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</si>
  <si>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</si>
  <si>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</si>
  <si>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</si>
  <si>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</si>
  <si>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</si>
  <si>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</si>
  <si>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</si>
  <si>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</si>
  <si>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</si>
  <si>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</si>
  <si>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</si>
  <si>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</si>
  <si>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</si>
  <si>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</si>
  <si>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</si>
  <si>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</si>
  <si>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</si>
  <si>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</si>
  <si>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</si>
  <si>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</si>
  <si>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</si>
  <si>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</si>
  <si>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</si>
  <si>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</si>
  <si>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</si>
  <si>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</si>
  <si>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</si>
  <si>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</si>
  <si>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</si>
  <si>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</si>
  <si>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</si>
  <si>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</si>
  <si>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</si>
  <si>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</si>
  <si>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</si>
  <si>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</si>
  <si>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</si>
  <si>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</si>
  <si>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</si>
  <si>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</si>
  <si>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</si>
  <si>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</si>
  <si>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</si>
  <si>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</si>
  <si>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</si>
  <si>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</si>
  <si>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</si>
  <si>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</si>
  <si>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</si>
  <si>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</si>
  <si>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</si>
  <si>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</si>
  <si>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</si>
  <si>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</si>
  <si>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</si>
  <si>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</si>
  <si>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</si>
  <si>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</si>
  <si>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</si>
  <si>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</si>
  <si>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</si>
  <si>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</si>
  <si>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</si>
  <si>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</si>
  <si>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</si>
  <si>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</si>
  <si>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</si>
  <si>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</si>
  <si>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</si>
  <si>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</si>
  <si>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</si>
  <si>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</si>
  <si>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</si>
  <si>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</si>
  <si>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</si>
  <si>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</si>
  <si>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</si>
  <si>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</si>
  <si>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</si>
  <si>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</si>
  <si>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</si>
  <si>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</si>
  <si>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</si>
  <si>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</si>
  <si>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</si>
  <si>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</si>
  <si>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</si>
  <si>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</si>
  <si>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</si>
  <si>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</si>
  <si>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</si>
  <si>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</si>
  <si>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</si>
  <si>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</si>
  <si>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</si>
  <si>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</si>
  <si>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</si>
  <si>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</si>
  <si>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</si>
  <si>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</si>
  <si>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</si>
  <si>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</si>
  <si>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</si>
  <si>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</si>
  <si>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</si>
  <si>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</si>
  <si>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</si>
  <si>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</si>
  <si>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</si>
  <si>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</si>
  <si>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</si>
  <si>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</si>
  <si>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</si>
  <si>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</si>
  <si>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</si>
  <si>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</si>
  <si>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</si>
  <si>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</si>
  <si>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</si>
  <si>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</si>
  <si>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</si>
  <si>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</si>
  <si>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</si>
  <si>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</si>
  <si>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</si>
  <si>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</si>
  <si>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</si>
  <si>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</si>
  <si>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</si>
  <si>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</si>
  <si>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</si>
  <si>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</si>
  <si>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</si>
  <si>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</si>
  <si>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</si>
  <si>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</si>
  <si>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</si>
  <si>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</si>
  <si>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</si>
  <si>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</si>
  <si>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</si>
  <si>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</si>
  <si>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</si>
  <si>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</si>
  <si>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</si>
  <si>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</si>
  <si>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</si>
  <si>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</si>
  <si>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</si>
  <si>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</si>
  <si>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</si>
  <si>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</si>
  <si>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</si>
  <si>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</si>
  <si>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</si>
  <si>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</si>
  <si>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</si>
  <si>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</si>
  <si>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</si>
  <si>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</si>
  <si>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</si>
  <si>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</si>
  <si>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</si>
  <si>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</si>
  <si>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</si>
  <si>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</si>
  <si>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</si>
  <si>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</si>
  <si>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</si>
  <si>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</si>
  <si>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</si>
  <si>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</si>
  <si>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</si>
  <si>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</si>
  <si>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</si>
  <si>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</si>
  <si>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</si>
  <si>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</si>
  <si>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</si>
  <si>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</si>
  <si>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</si>
  <si>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</si>
  <si>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</si>
  <si>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</si>
  <si>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</si>
  <si>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</si>
  <si>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</si>
  <si>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</si>
  <si>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</si>
  <si>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</si>
  <si>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</si>
  <si>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</si>
  <si>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</si>
  <si>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</si>
  <si>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</si>
  <si>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</si>
  <si>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</si>
  <si>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</si>
  <si>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</si>
  <si>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</si>
  <si>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</si>
  <si>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</si>
  <si>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</si>
  <si>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</si>
  <si>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</si>
  <si>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</si>
  <si>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</si>
  <si>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</si>
  <si>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</si>
  <si>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</si>
  <si>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</si>
  <si>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</si>
  <si>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</si>
  <si>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</si>
  <si>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</si>
  <si>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</si>
  <si>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</si>
  <si>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</si>
  <si>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</si>
  <si>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</si>
  <si>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</si>
  <si>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</si>
  <si>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</si>
  <si>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</si>
  <si>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</si>
  <si>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</si>
  <si>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</si>
  <si>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</si>
  <si>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</si>
  <si>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</si>
  <si>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</si>
  <si>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</si>
  <si>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</si>
  <si>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</si>
  <si>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</si>
  <si>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</si>
  <si>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</si>
  <si>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</si>
  <si>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</si>
  <si>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</si>
  <si>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</si>
  <si>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</si>
  <si>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</si>
  <si>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</si>
  <si>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</si>
  <si>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</si>
  <si>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</si>
  <si>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</si>
  <si>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</si>
  <si>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</si>
  <si>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</si>
  <si>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</si>
  <si>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</si>
  <si>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</si>
  <si>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</si>
  <si>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</si>
  <si>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</si>
  <si>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</si>
  <si>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</si>
  <si>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</si>
  <si>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</si>
  <si>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</si>
  <si>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</si>
  <si>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</si>
  <si>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</si>
  <si>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</si>
  <si>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</si>
  <si>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</si>
  <si>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</si>
  <si>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</si>
  <si>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</si>
  <si>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</si>
  <si>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</si>
  <si>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</si>
  <si>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</si>
  <si>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</si>
  <si>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</si>
  <si>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</si>
  <si>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</si>
  <si>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</si>
  <si>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</si>
  <si>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</si>
  <si>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</si>
  <si>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</si>
  <si>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</si>
  <si>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</si>
  <si>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</si>
  <si>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</si>
  <si>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</si>
  <si>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</si>
  <si>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</si>
  <si>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</si>
  <si>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</si>
  <si>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</si>
  <si>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</si>
  <si>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</si>
  <si>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</si>
  <si>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</si>
  <si>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</si>
  <si>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</si>
  <si>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</si>
  <si>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</si>
  <si>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</si>
  <si>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</si>
  <si>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</si>
  <si>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</si>
  <si>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</si>
  <si>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</si>
  <si>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</si>
  <si>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</si>
  <si>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</si>
  <si>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</si>
  <si>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</si>
  <si>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</si>
  <si>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</si>
  <si>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</si>
  <si>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</si>
  <si>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</si>
  <si>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</si>
  <si>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</si>
  <si>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</si>
  <si>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</si>
  <si>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</si>
  <si>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</si>
  <si>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</si>
  <si>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</si>
  <si>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</si>
  <si>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</si>
  <si>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</si>
  <si>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</si>
  <si>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</si>
  <si>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</si>
  <si>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</si>
  <si>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</si>
  <si>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</si>
  <si>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</si>
  <si>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</si>
  <si>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</si>
  <si>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</si>
  <si>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</si>
  <si>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</si>
  <si>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</si>
  <si>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</si>
  <si>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</si>
  <si>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</si>
  <si>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</si>
  <si>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</si>
  <si>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</si>
  <si>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</si>
  <si>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</si>
  <si>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</si>
  <si>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</si>
  <si>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</si>
  <si>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</si>
  <si>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</si>
  <si>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</si>
  <si>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</si>
  <si>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</si>
  <si>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</si>
  <si>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</si>
  <si>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</si>
  <si>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</si>
  <si>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</si>
  <si>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</si>
  <si>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</si>
  <si>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</si>
  <si>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</si>
  <si>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</si>
  <si>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</si>
  <si>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</si>
  <si>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</si>
  <si>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</si>
  <si>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</si>
  <si>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</si>
  <si>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</si>
  <si>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</si>
  <si>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</si>
  <si>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</si>
  <si>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</si>
  <si>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</si>
  <si>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</si>
  <si>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</si>
  <si>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</si>
  <si>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</si>
  <si>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</si>
  <si>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</si>
  <si>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</si>
  <si>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</si>
  <si>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</si>
  <si>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</si>
  <si>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</si>
  <si>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</si>
  <si>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</si>
  <si>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</si>
  <si>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</si>
  <si>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</si>
  <si>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</si>
  <si>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</si>
  <si>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</si>
  <si>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</si>
  <si>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</si>
  <si>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</si>
  <si>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</si>
  <si>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</si>
  <si>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</si>
  <si>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</si>
  <si>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</si>
  <si>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</si>
  <si>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</si>
  <si>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</si>
  <si>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</si>
  <si>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</si>
  <si>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</si>
  <si>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</si>
  <si>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</si>
  <si>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</si>
  <si>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</si>
  <si>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</si>
  <si>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</si>
  <si>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</si>
  <si>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</si>
  <si>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</si>
  <si>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</si>
  <si>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</si>
  <si>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</si>
  <si>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</si>
  <si>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</si>
  <si>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</si>
  <si>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</si>
  <si>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</si>
  <si>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</si>
  <si>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</si>
  <si>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</si>
  <si>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</si>
  <si>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</si>
  <si>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</si>
  <si>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</si>
  <si>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</si>
  <si>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</si>
  <si>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</si>
  <si>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</si>
  <si>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</si>
  <si>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</si>
  <si>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</si>
  <si>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</si>
  <si>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</si>
  <si>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</si>
  <si>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</si>
  <si>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</si>
  <si>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</si>
  <si>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</si>
  <si>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</si>
  <si>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</si>
  <si>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</si>
  <si>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</si>
  <si>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</si>
  <si>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</si>
  <si>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</si>
  <si>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</si>
  <si>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</si>
  <si>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</si>
  <si>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</si>
  <si>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</si>
  <si>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</si>
  <si>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</si>
  <si>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</si>
  <si>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</si>
  <si>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</si>
  <si>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</si>
  <si>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</si>
  <si>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</si>
  <si>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</si>
  <si>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</si>
  <si>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</si>
  <si>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</si>
  <si>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</si>
  <si>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</si>
  <si>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</si>
  <si>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</si>
  <si>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</si>
  <si>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</si>
  <si>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</si>
  <si>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</si>
  <si>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</si>
  <si>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</si>
  <si>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</si>
  <si>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</si>
  <si>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</si>
  <si>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</si>
  <si>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</si>
  <si>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</si>
  <si>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</si>
  <si>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</si>
  <si>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</si>
  <si>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</si>
  <si>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</si>
  <si>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</si>
  <si>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</si>
  <si>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</si>
  <si>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</si>
  <si>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</si>
  <si>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</si>
  <si>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</si>
  <si>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</si>
  <si>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</si>
  <si>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</si>
  <si>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</si>
  <si>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</si>
  <si>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</si>
  <si>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</si>
  <si>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</si>
  <si>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</si>
  <si>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</si>
  <si>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</si>
  <si>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</si>
  <si>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</si>
  <si>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</si>
  <si>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</si>
  <si>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</si>
  <si>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</si>
  <si>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</si>
  <si>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</si>
  <si>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</si>
  <si>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</si>
  <si>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</si>
  <si>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</si>
  <si>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</si>
  <si>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</si>
  <si>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</si>
  <si>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</si>
  <si>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</si>
  <si>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</si>
  <si>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</si>
  <si>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</si>
  <si>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</si>
  <si>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</si>
  <si>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</si>
  <si>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</si>
  <si>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</si>
  <si>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</si>
  <si>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</si>
  <si>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</si>
  <si>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</si>
  <si>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</si>
  <si>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</si>
  <si>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</si>
  <si>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</si>
  <si>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</si>
  <si>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</si>
  <si>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</si>
  <si>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</si>
  <si>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</si>
  <si>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</si>
  <si>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</si>
  <si>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</si>
  <si>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</si>
  <si>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</si>
  <si>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</si>
  <si>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</si>
  <si>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</si>
  <si>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</si>
  <si>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</si>
  <si>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</si>
  <si>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</si>
  <si>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</si>
  <si>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</si>
  <si>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</si>
  <si>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</si>
  <si>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</si>
  <si>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</si>
  <si>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</si>
  <si>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</si>
  <si>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</si>
  <si>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</si>
  <si>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</si>
  <si>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</si>
  <si>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</si>
  <si>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</si>
  <si>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</si>
  <si>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</si>
  <si>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</si>
  <si>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</si>
  <si>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</si>
  <si>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</si>
  <si>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</si>
  <si>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</si>
  <si>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</si>
  <si>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</si>
  <si>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</si>
  <si>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</si>
  <si>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</si>
  <si>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</si>
  <si>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</si>
  <si>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</si>
  <si>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</si>
  <si>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</si>
  <si>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</si>
  <si>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</si>
  <si>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</si>
  <si>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</si>
  <si>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</si>
  <si>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</si>
  <si>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</si>
  <si>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</si>
  <si>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</si>
  <si>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</si>
  <si>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</si>
  <si>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</si>
  <si>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</si>
  <si>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</si>
  <si>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</si>
  <si>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</si>
  <si>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</si>
  <si>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</si>
  <si>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</si>
  <si>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</si>
  <si>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</si>
  <si>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</si>
  <si>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</si>
  <si>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</si>
  <si>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</si>
  <si>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</si>
  <si>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</si>
  <si>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</si>
  <si>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</si>
  <si>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</si>
  <si>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</si>
  <si>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</si>
  <si>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</si>
  <si>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</si>
  <si>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</si>
  <si>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</si>
  <si>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</si>
  <si>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</si>
  <si>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</si>
  <si>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</si>
  <si>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</si>
  <si>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</si>
  <si>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</si>
  <si>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</si>
  <si>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</si>
  <si>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</si>
  <si>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</si>
  <si>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</si>
  <si>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</si>
  <si>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</si>
  <si>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</si>
  <si>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</si>
  <si>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</si>
  <si>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</si>
  <si>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</si>
  <si>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</si>
  <si>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</si>
  <si>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</si>
  <si>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</si>
  <si>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</si>
  <si>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</si>
  <si>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</si>
  <si>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</si>
  <si>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</si>
  <si>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</si>
  <si>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</si>
  <si>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</si>
  <si>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</si>
  <si>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</si>
  <si>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</si>
  <si>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</si>
  <si>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</si>
  <si>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</si>
  <si>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</si>
  <si>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</si>
  <si>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</si>
  <si>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</si>
  <si>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</si>
  <si>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</si>
  <si>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</si>
  <si>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</si>
  <si>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</si>
  <si>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</si>
  <si>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</si>
  <si>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</si>
  <si>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</si>
  <si>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</si>
  <si>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</si>
  <si>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</si>
  <si>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</si>
  <si>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</si>
  <si>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</si>
  <si>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</si>
  <si>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</si>
  <si>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</si>
  <si>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</si>
  <si>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</si>
  <si>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</si>
  <si>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</si>
  <si>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</si>
  <si>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</si>
  <si>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</si>
  <si>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</si>
  <si>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</si>
  <si>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</si>
  <si>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</si>
  <si>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</si>
  <si>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</si>
  <si>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</si>
  <si>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</si>
  <si>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</si>
  <si>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</si>
  <si>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</si>
  <si>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</si>
  <si>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</si>
  <si>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</si>
  <si>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</si>
  <si>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</si>
  <si>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</si>
  <si>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</si>
  <si>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</si>
  <si>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</si>
  <si>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</si>
  <si>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</si>
  <si>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</si>
  <si>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</si>
  <si>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</si>
  <si>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</si>
  <si>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</si>
  <si>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</si>
  <si>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</si>
  <si>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</si>
  <si>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</si>
  <si>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</si>
  <si>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</si>
  <si>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</si>
  <si>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</si>
  <si>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</si>
  <si>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</si>
  <si>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</si>
  <si>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</si>
  <si>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</si>
  <si>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</si>
  <si>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</si>
  <si>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</si>
  <si>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</si>
  <si>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</si>
  <si>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</si>
  <si>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</si>
  <si>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</si>
  <si>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</si>
  <si>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</si>
  <si>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</si>
  <si>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</si>
  <si>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</si>
  <si>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</si>
  <si>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</si>
  <si>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</si>
  <si>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</si>
  <si>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</si>
  <si>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</si>
  <si>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</si>
  <si>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</si>
  <si>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</si>
  <si>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</si>
  <si>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</si>
  <si>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</si>
  <si>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</si>
  <si>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</si>
  <si>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</si>
  <si>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</si>
  <si>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</si>
  <si>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</si>
  <si>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</si>
  <si>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</si>
  <si>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</si>
  <si>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</si>
  <si>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</si>
  <si>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</si>
  <si>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</si>
  <si>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</si>
  <si>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</si>
  <si>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</si>
  <si>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</si>
  <si>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</si>
  <si>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</si>
  <si>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</si>
  <si>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</si>
  <si>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</si>
  <si>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</si>
  <si>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</si>
  <si>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</si>
  <si>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</si>
  <si>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</si>
  <si>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</si>
  <si>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</si>
  <si>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</si>
  <si>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</si>
  <si>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</si>
  <si>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</si>
  <si>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</si>
  <si>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</si>
  <si>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</si>
  <si>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</si>
  <si>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</si>
  <si>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</si>
  <si>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</si>
  <si>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</si>
  <si>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</si>
  <si>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</si>
  <si>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</si>
  <si>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</si>
  <si>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</si>
  <si>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</si>
  <si>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</si>
  <si>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</si>
  <si>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</si>
  <si>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</si>
  <si>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</si>
  <si>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</si>
  <si>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</si>
  <si>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</si>
  <si>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</si>
  <si>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</si>
  <si>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</si>
  <si>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</si>
  <si>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</si>
  <si>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</si>
  <si>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</si>
  <si>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</si>
  <si>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</si>
  <si>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</si>
  <si>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</si>
  <si>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</si>
  <si>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</si>
  <si>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</si>
  <si>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</si>
  <si>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</si>
  <si>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</si>
  <si>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</si>
  <si>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</si>
  <si>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</si>
  <si>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</si>
  <si>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</si>
  <si>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</si>
  <si>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</si>
  <si>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</si>
  <si>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</si>
  <si>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</si>
  <si>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</si>
  <si>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</si>
  <si>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</si>
  <si>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</si>
  <si>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</si>
  <si>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</si>
  <si>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</si>
  <si>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</si>
  <si>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</si>
  <si>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</si>
  <si>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</si>
  <si>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</si>
  <si>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</si>
  <si>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</si>
  <si>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</si>
  <si>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</si>
  <si>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</si>
  <si>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</si>
  <si>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</si>
  <si>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</si>
  <si>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</si>
  <si>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</si>
  <si>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</si>
  <si>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</si>
  <si>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</si>
  <si>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</si>
  <si>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</si>
  <si>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</si>
  <si>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</si>
  <si>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</si>
  <si>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</si>
  <si>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</si>
  <si>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</si>
  <si>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</si>
  <si>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</si>
  <si>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</si>
  <si>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</si>
  <si>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</si>
  <si>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</si>
  <si>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</si>
  <si>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</si>
  <si>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</si>
  <si>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</si>
  <si>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</si>
  <si>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</si>
  <si>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</si>
  <si>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</si>
  <si>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</si>
  <si>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</si>
  <si>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</si>
  <si>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</si>
  <si>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</si>
  <si>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</si>
  <si>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</si>
  <si>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</si>
  <si>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</si>
  <si>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</si>
  <si>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</si>
  <si>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</si>
  <si>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</si>
  <si>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</si>
  <si>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</si>
  <si>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</si>
  <si>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</si>
  <si>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</si>
  <si>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</si>
  <si>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</si>
  <si>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</si>
  <si>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</si>
  <si>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</si>
  <si>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</si>
  <si>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</si>
  <si>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</si>
  <si>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</si>
  <si>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</si>
  <si>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</si>
  <si>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</si>
  <si>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</si>
  <si>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</si>
  <si>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</si>
  <si>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</si>
  <si>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</si>
  <si>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</si>
  <si>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</si>
  <si>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</si>
  <si>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</si>
  <si>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</si>
  <si>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</si>
  <si>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</si>
  <si>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</si>
  <si>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</si>
  <si>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</si>
  <si>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</si>
  <si>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</si>
  <si>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</si>
  <si>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</si>
  <si>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</si>
  <si>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</si>
  <si>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</si>
  <si>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</si>
  <si>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</si>
  <si>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</si>
  <si>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</si>
  <si>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</si>
  <si>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</si>
  <si>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</si>
  <si>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</si>
  <si>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</si>
  <si>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</si>
  <si>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</si>
  <si>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</si>
  <si>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</si>
  <si>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</si>
  <si>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</si>
  <si>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</si>
  <si>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</si>
  <si>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</si>
  <si>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</si>
  <si>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</si>
  <si>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</si>
  <si>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</si>
  <si>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</si>
  <si>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</si>
  <si>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</si>
  <si>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</si>
  <si>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</si>
  <si>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</si>
  <si>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</si>
  <si>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</si>
  <si>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</si>
  <si>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</si>
  <si>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</si>
  <si>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</si>
  <si>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</si>
  <si>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</si>
  <si>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</si>
  <si>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</si>
  <si>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</si>
  <si>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</si>
  <si>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</si>
  <si>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</si>
  <si>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</si>
  <si>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</si>
  <si>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</si>
  <si>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</si>
  <si>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</si>
  <si>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</si>
  <si>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</si>
  <si>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</si>
  <si>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</si>
  <si>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</si>
  <si>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</si>
  <si>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</si>
  <si>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</si>
  <si>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</si>
  <si>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</si>
  <si>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</si>
  <si>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</si>
  <si>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</si>
  <si>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</si>
  <si>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</si>
  <si>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</si>
  <si>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</si>
  <si>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</si>
  <si>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</si>
  <si>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</si>
  <si>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</si>
  <si>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</si>
  <si>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</si>
  <si>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</si>
  <si>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</si>
  <si>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</si>
  <si>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</si>
  <si>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</si>
  <si>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</si>
  <si>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</si>
  <si>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</si>
  <si>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</si>
  <si>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</si>
  <si>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</si>
  <si>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</si>
  <si>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</si>
  <si>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</si>
  <si>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</si>
  <si>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</si>
  <si>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</si>
  <si>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</si>
  <si>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</si>
  <si>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</si>
  <si>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</si>
  <si>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</si>
  <si>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</si>
  <si>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</si>
  <si>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</si>
  <si>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</si>
  <si>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</si>
  <si>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</si>
  <si>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</si>
  <si>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</si>
  <si>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</si>
  <si>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</si>
  <si>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</si>
  <si>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</si>
  <si>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</si>
  <si>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</si>
  <si>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</si>
  <si>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</si>
  <si>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</si>
  <si>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</si>
  <si>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</si>
  <si>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</si>
  <si>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</si>
  <si>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</si>
  <si>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</si>
  <si>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</si>
  <si>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</si>
  <si>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</si>
  <si>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</si>
  <si>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</si>
  <si>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</si>
  <si>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</si>
  <si>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</si>
  <si>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</si>
  <si>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</si>
  <si>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</si>
  <si>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</si>
  <si>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</si>
  <si>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</si>
  <si>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</si>
  <si>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</si>
  <si>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</si>
  <si>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</si>
  <si>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</si>
  <si>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</si>
  <si>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</si>
  <si>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</si>
  <si>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</si>
  <si>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</si>
  <si>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</si>
  <si>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</si>
  <si>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</si>
  <si>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</si>
  <si>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</si>
  <si>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</si>
  <si>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</si>
  <si>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</si>
  <si>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</si>
  <si>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</si>
  <si>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</si>
  <si>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</si>
  <si>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</si>
  <si>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</si>
  <si>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</si>
  <si>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</si>
  <si>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</si>
  <si>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</si>
  <si>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</si>
  <si>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</si>
  <si>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</si>
  <si>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</si>
  <si>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</si>
  <si>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</si>
  <si>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</si>
  <si>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</si>
  <si>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</si>
  <si>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</si>
  <si>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</si>
  <si>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</si>
  <si>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</si>
  <si>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</si>
  <si>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</si>
  <si>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</si>
  <si>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</si>
  <si>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</si>
  <si>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</si>
  <si>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</si>
  <si>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</si>
  <si>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</si>
  <si>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</si>
  <si>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</si>
  <si>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</si>
  <si>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</si>
  <si>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</si>
  <si>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</si>
  <si>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</si>
  <si>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</si>
  <si>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</si>
  <si>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</si>
  <si>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</si>
  <si>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</si>
  <si>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</si>
  <si>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</si>
  <si>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</si>
  <si>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</si>
  <si>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</si>
  <si>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</si>
  <si>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</si>
  <si>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</si>
  <si>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</si>
  <si>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</si>
  <si>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</si>
  <si>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</si>
  <si>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</si>
  <si>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</si>
  <si>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</si>
  <si>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</si>
  <si>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</si>
  <si>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</si>
  <si>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</si>
  <si>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</si>
  <si>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</si>
  <si>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</si>
  <si>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</si>
  <si>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</si>
  <si>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</si>
  <si>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</si>
  <si>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</si>
  <si>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</si>
  <si>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</si>
  <si>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</si>
  <si>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</si>
  <si>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</si>
  <si>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</si>
  <si>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</si>
  <si>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</si>
  <si>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</si>
  <si>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</si>
  <si>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</si>
  <si>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</si>
  <si>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</si>
  <si>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</si>
  <si>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</si>
  <si>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</si>
  <si>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</si>
  <si>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</si>
  <si>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</si>
  <si>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</si>
  <si>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</si>
  <si>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</si>
  <si>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</si>
  <si>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</si>
  <si>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</si>
  <si>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</si>
  <si>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</si>
  <si>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</si>
  <si>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</si>
  <si>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</si>
  <si>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</si>
  <si>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</si>
  <si>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</si>
  <si>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</si>
  <si>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</si>
  <si>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</si>
  <si>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</si>
  <si>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</si>
  <si>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</si>
  <si>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</si>
  <si>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</si>
  <si>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</si>
  <si>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</si>
  <si>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</si>
  <si>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</si>
  <si>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</si>
  <si>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</si>
  <si>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</si>
  <si>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</si>
  <si>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</si>
  <si>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</si>
  <si>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</si>
  <si>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</si>
  <si>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</si>
  <si>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</si>
  <si>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</si>
  <si>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</si>
  <si>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</si>
  <si>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</si>
  <si>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</si>
  <si>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</si>
  <si>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</si>
  <si>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</si>
  <si>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</si>
  <si>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</si>
  <si>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</si>
  <si>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</si>
  <si>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</si>
  <si>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</si>
  <si>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</si>
  <si>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</si>
  <si>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</si>
  <si>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</si>
  <si>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</si>
  <si>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</si>
  <si>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</si>
  <si>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</si>
  <si>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</si>
  <si>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</si>
  <si>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</si>
  <si>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</si>
  <si>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</si>
  <si>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</si>
  <si>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</si>
  <si>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</si>
  <si>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</si>
  <si>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</si>
  <si>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</si>
  <si>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</si>
  <si>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</si>
  <si>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</si>
  <si>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</si>
  <si>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</si>
  <si>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</si>
  <si>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</si>
  <si>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</si>
  <si>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</si>
  <si>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</si>
  <si>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</si>
  <si>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</si>
  <si>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</si>
  <si>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</si>
  <si>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</si>
  <si>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</si>
  <si>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</si>
  <si>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</si>
  <si>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</si>
  <si>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</si>
  <si>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</si>
  <si>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</si>
  <si>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</si>
  <si>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</si>
  <si>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</si>
  <si>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</si>
  <si>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</si>
  <si>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</si>
  <si>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</si>
  <si>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</si>
  <si>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</si>
  <si>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</si>
  <si>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</si>
  <si>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</si>
  <si>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</si>
  <si>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</si>
  <si>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</si>
  <si>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</si>
  <si>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</si>
  <si>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</si>
  <si>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</si>
  <si>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</si>
  <si>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</si>
  <si>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</si>
  <si>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</si>
  <si>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</si>
  <si>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</si>
  <si>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</si>
  <si>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</si>
  <si>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</si>
  <si>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</si>
  <si>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</si>
  <si>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</si>
  <si>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</si>
  <si>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</si>
  <si>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</si>
  <si>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</si>
  <si>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</si>
  <si>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</si>
  <si>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</si>
  <si>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</si>
  <si>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</si>
  <si>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</si>
  <si>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</si>
  <si>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</si>
  <si>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</si>
  <si>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</si>
  <si>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</si>
  <si>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</si>
  <si>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</si>
  <si>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</si>
  <si>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</si>
  <si>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</si>
  <si>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</si>
  <si>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</si>
  <si>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</si>
  <si>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</si>
  <si>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</si>
  <si>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</si>
  <si>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</si>
  <si>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</si>
  <si>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</si>
  <si>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</si>
  <si>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</si>
  <si>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</si>
  <si>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</si>
  <si>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</si>
  <si>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</si>
  <si>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</si>
  <si>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</si>
  <si>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</si>
  <si>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</si>
  <si>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</si>
  <si>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</si>
  <si>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</si>
  <si>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</si>
  <si>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</si>
  <si>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</si>
  <si>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</si>
  <si>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</si>
  <si>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</si>
  <si>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</si>
  <si>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</si>
  <si>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</si>
  <si>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</si>
  <si>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</si>
  <si>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</si>
  <si>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</si>
  <si>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</si>
  <si>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</si>
  <si>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</si>
  <si>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</si>
  <si>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</si>
  <si>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</si>
  <si>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</si>
  <si>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</si>
  <si>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</si>
  <si>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</si>
  <si>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</si>
  <si>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</si>
  <si>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</si>
  <si>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</si>
  <si>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</si>
  <si>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</si>
  <si>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</si>
  <si>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</si>
  <si>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</si>
  <si>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</si>
  <si>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</si>
  <si>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</si>
  <si>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</si>
  <si>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</si>
  <si>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</si>
  <si>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</si>
  <si>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</si>
  <si>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</si>
  <si>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</si>
  <si>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</si>
  <si>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</si>
  <si>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</si>
  <si>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</si>
  <si>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</si>
  <si>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</si>
  <si>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</si>
  <si>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</si>
  <si>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</si>
  <si>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</si>
  <si>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</si>
  <si>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</si>
  <si>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</si>
  <si>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</si>
  <si>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</si>
  <si>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</si>
  <si>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</si>
  <si>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</si>
  <si>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</si>
  <si>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</si>
  <si>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</si>
  <si>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</si>
  <si>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</si>
  <si>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</si>
  <si>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</si>
  <si>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</si>
  <si>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</si>
  <si>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</si>
  <si>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</si>
  <si>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</si>
  <si>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</si>
  <si>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</si>
  <si>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</si>
  <si>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</si>
  <si>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</si>
  <si>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</si>
  <si>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</si>
  <si>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</si>
  <si>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</si>
  <si>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</si>
  <si>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</si>
  <si>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</si>
  <si>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</si>
  <si>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</si>
  <si>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</si>
  <si>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</si>
  <si>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</si>
  <si>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</si>
  <si>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</si>
  <si>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</si>
  <si>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</si>
  <si>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</si>
  <si>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</si>
  <si>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</si>
  <si>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</si>
  <si>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</si>
  <si>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</si>
  <si>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</si>
  <si>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</si>
  <si>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</si>
  <si>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</si>
  <si>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</si>
  <si>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</si>
  <si>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</si>
  <si>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</si>
  <si>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</si>
  <si>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</si>
  <si>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</si>
  <si>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</si>
  <si>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</si>
  <si>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</si>
  <si>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</si>
  <si>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</si>
  <si>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</si>
  <si>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</si>
  <si>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</si>
  <si>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</si>
  <si>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</si>
  <si>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</si>
  <si>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</si>
  <si>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</si>
  <si>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</si>
  <si>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</si>
  <si>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</si>
  <si>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</si>
  <si>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</si>
  <si>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</si>
  <si>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</si>
  <si>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</si>
  <si>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</si>
  <si>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</si>
  <si>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</si>
  <si>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</si>
  <si>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</si>
  <si>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</si>
  <si>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</si>
  <si>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</si>
  <si>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</si>
  <si>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</si>
  <si>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</si>
  <si>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</si>
  <si>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</si>
  <si>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</si>
  <si>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</si>
  <si>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</si>
  <si>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</si>
  <si>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</si>
  <si>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</si>
  <si>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</si>
  <si>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</si>
  <si>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</si>
  <si>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</si>
  <si>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</si>
  <si>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</si>
  <si>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</si>
  <si>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</si>
  <si>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</si>
  <si>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</si>
  <si>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</si>
  <si>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</si>
  <si>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</si>
  <si>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</si>
  <si>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</si>
  <si>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</si>
  <si>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</si>
  <si>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</si>
  <si>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</si>
  <si>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</si>
  <si>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</si>
  <si>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</si>
  <si>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</si>
  <si>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</si>
  <si>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</si>
  <si>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</si>
  <si>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</si>
  <si>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</si>
  <si>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</si>
  <si>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</si>
  <si>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</si>
  <si>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</si>
  <si>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</si>
  <si>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</si>
  <si>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</si>
  <si>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</si>
  <si>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</si>
  <si>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</si>
  <si>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</si>
  <si>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</si>
  <si>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</si>
  <si>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</si>
  <si>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</si>
  <si>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</si>
  <si>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</si>
  <si>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</si>
  <si>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</si>
  <si>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</si>
  <si>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</si>
  <si>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</si>
  <si>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</si>
  <si>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</si>
  <si>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</si>
  <si>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</si>
  <si>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</si>
  <si>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</si>
  <si>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</si>
  <si>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</si>
  <si>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</si>
  <si>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</si>
  <si>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</si>
  <si>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</si>
  <si>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</si>
  <si>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</si>
  <si>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</si>
  <si>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</si>
  <si>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</si>
  <si>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</si>
  <si>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</si>
  <si>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</si>
  <si>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</si>
  <si>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</si>
  <si>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</si>
  <si>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</si>
  <si>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</si>
  <si>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</si>
  <si>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</si>
  <si>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</si>
  <si>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</si>
  <si>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</si>
  <si>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</si>
  <si>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</si>
  <si>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</si>
  <si>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</si>
  <si>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</si>
  <si>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</si>
  <si>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</si>
  <si>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</si>
  <si>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</si>
  <si>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</si>
  <si>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</si>
  <si>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</si>
  <si>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</si>
  <si>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</si>
  <si>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</si>
  <si>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</si>
  <si>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</si>
  <si>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</si>
  <si>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</si>
  <si>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</si>
  <si>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</si>
  <si>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</si>
  <si>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</si>
  <si>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</si>
  <si>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</si>
  <si>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</si>
  <si>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</si>
  <si>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</si>
  <si>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</si>
  <si>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</si>
  <si>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</si>
  <si>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</si>
  <si>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</si>
  <si>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</si>
  <si>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</si>
  <si>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</si>
  <si>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</si>
  <si>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</si>
  <si>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</si>
  <si>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</si>
  <si>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</si>
  <si>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</si>
  <si>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</si>
  <si>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</si>
  <si>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</si>
  <si>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</si>
  <si>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</si>
  <si>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</si>
  <si>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</si>
  <si>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</si>
  <si>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</si>
  <si>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</si>
  <si>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</si>
  <si>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</si>
  <si>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</si>
  <si>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</si>
  <si>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</si>
  <si>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</si>
  <si>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</si>
  <si>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</si>
  <si>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</si>
  <si>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</si>
  <si>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</si>
  <si>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</si>
  <si>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</si>
  <si>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</si>
  <si>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</si>
  <si>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</si>
  <si>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</si>
  <si>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</si>
  <si>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</si>
  <si>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</si>
  <si>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</si>
  <si>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</si>
  <si>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</si>
  <si>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</si>
  <si>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</si>
  <si>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</si>
  <si>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</si>
  <si>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</si>
  <si>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</si>
  <si>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</si>
  <si>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</si>
  <si>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</si>
  <si>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</si>
  <si>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</si>
  <si>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</si>
  <si>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</si>
  <si>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</si>
  <si>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</si>
  <si>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</si>
  <si>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</si>
  <si>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</si>
  <si>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</si>
  <si>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</si>
  <si>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</si>
  <si>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</si>
  <si>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</si>
  <si>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</si>
  <si>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</si>
  <si>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</si>
  <si>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</si>
  <si>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</si>
  <si>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</si>
  <si>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</si>
  <si>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</si>
  <si>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</si>
  <si>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</si>
  <si>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</si>
  <si>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</si>
  <si>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</si>
  <si>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</si>
  <si>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</si>
  <si>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</si>
  <si>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</si>
  <si>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</si>
  <si>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</si>
  <si>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</si>
  <si>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</si>
  <si>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</si>
  <si>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</si>
  <si>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</si>
  <si>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</si>
  <si>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</si>
  <si>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</si>
  <si>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</si>
  <si>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</si>
  <si>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</si>
  <si>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</si>
  <si>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</si>
  <si>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</si>
  <si>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</si>
  <si>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</si>
  <si>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</si>
  <si>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</si>
  <si>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</si>
  <si>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</si>
  <si>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</si>
  <si>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</si>
  <si>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</si>
  <si>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</si>
  <si>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</si>
  <si>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</si>
  <si>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</si>
  <si>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</si>
  <si>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</si>
  <si>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</si>
  <si>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</si>
  <si>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</si>
  <si>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</si>
  <si>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</si>
  <si>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</si>
  <si>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</si>
  <si>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</si>
  <si>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</si>
  <si>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</si>
  <si>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</si>
  <si>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</si>
  <si>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</si>
  <si>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</si>
  <si>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</si>
  <si>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</si>
  <si>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</si>
  <si>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</si>
  <si>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</si>
  <si>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</si>
  <si>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</si>
  <si>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</si>
  <si>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</si>
  <si>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</si>
  <si>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</si>
  <si>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</si>
  <si>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</si>
  <si>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</si>
  <si>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</si>
  <si>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</si>
  <si>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</si>
  <si>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</si>
  <si>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</si>
  <si>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</si>
  <si>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</si>
  <si>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</si>
  <si>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</si>
  <si>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</si>
  <si>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</si>
  <si>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</si>
  <si>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</si>
  <si>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</si>
  <si>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</si>
  <si>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</si>
  <si>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</si>
  <si>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</si>
  <si>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</si>
  <si>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</si>
  <si>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</si>
  <si>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</si>
  <si>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</si>
  <si>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</si>
  <si>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</si>
  <si>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</si>
  <si>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</si>
  <si>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</si>
  <si>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</si>
  <si>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</si>
  <si>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</si>
  <si>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</si>
  <si>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</si>
  <si>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</si>
  <si>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</si>
  <si>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</si>
  <si>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</si>
  <si>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</si>
  <si>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</si>
  <si>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</si>
  <si>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</si>
  <si>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</si>
  <si>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</si>
  <si>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</si>
  <si>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</si>
  <si>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</si>
  <si>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</si>
  <si>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</si>
  <si>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</si>
  <si>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</si>
  <si>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</si>
  <si>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</si>
  <si>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</si>
  <si>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</si>
  <si>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</si>
  <si>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</si>
  <si>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</si>
  <si>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</si>
  <si>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</si>
  <si>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</si>
  <si>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</si>
  <si>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</si>
  <si>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</si>
  <si>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</si>
  <si>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</si>
  <si>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</si>
  <si>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</si>
  <si>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</si>
  <si>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</si>
  <si>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</si>
  <si>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</si>
  <si>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</si>
  <si>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</si>
  <si>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</si>
  <si>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</si>
  <si>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</si>
  <si>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</si>
  <si>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</si>
  <si>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</si>
  <si>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</si>
  <si>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</si>
  <si>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</si>
  <si>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</si>
  <si>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</si>
  <si>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</si>
  <si>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</si>
  <si>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</si>
  <si>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</si>
  <si>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</si>
  <si>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</si>
  <si>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</si>
  <si>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</si>
  <si>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</si>
  <si>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</si>
  <si>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</si>
  <si>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</si>
  <si>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</si>
  <si>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</si>
  <si>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</si>
  <si>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</si>
  <si>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</si>
  <si>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</si>
  <si>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</si>
  <si>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</si>
  <si>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</si>
  <si>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</si>
  <si>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</si>
  <si>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</si>
  <si>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</si>
  <si>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</si>
  <si>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</si>
  <si>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</si>
  <si>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</si>
  <si>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</si>
  <si>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</si>
  <si>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</si>
  <si>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</si>
  <si>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</si>
  <si>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</si>
  <si>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</si>
  <si>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</si>
  <si>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</si>
  <si>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</si>
  <si>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</si>
  <si>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</si>
  <si>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</si>
  <si>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</si>
  <si>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</si>
  <si>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</si>
  <si>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</si>
  <si>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</si>
  <si>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</si>
  <si>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</si>
  <si>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</si>
  <si>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</si>
  <si>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</si>
  <si>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</si>
  <si>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</si>
  <si>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</si>
  <si>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</si>
  <si>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</si>
  <si>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</si>
  <si>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</si>
  <si>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</si>
  <si>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</si>
  <si>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</si>
  <si>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</si>
  <si>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</si>
  <si>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</si>
  <si>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</si>
  <si>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</si>
  <si>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</si>
  <si>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</si>
  <si>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</si>
  <si>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</si>
  <si>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</si>
  <si>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</si>
  <si>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</si>
  <si>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</si>
  <si>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</si>
  <si>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</si>
  <si>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</si>
  <si>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</si>
  <si>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</si>
  <si>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</si>
  <si>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</si>
  <si>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</si>
  <si>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</si>
  <si>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</si>
  <si>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</si>
  <si>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</si>
  <si>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</si>
  <si>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</si>
  <si>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</si>
  <si>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</si>
  <si>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</si>
  <si>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</si>
  <si>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</si>
  <si>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</si>
  <si>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</si>
  <si>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</si>
  <si>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</si>
  <si>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</si>
  <si>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</si>
  <si>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</si>
  <si>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</si>
  <si>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</si>
  <si>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</si>
  <si>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</si>
  <si>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</si>
  <si>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</si>
  <si>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</si>
  <si>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</si>
  <si>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</si>
  <si>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</si>
  <si>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</si>
  <si>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</si>
  <si>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</si>
  <si>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</si>
  <si>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</si>
  <si>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</si>
  <si>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</si>
  <si>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</si>
  <si>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</si>
  <si>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</si>
  <si>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</si>
  <si>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</si>
  <si>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</si>
  <si>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</si>
  <si>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</si>
  <si>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</si>
  <si>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</si>
  <si>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</si>
  <si>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</si>
  <si>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</si>
  <si>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</si>
  <si>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</si>
  <si>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</si>
  <si>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</si>
  <si>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</si>
  <si>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</si>
  <si>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</si>
  <si>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</si>
  <si>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</si>
  <si>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</si>
  <si>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</si>
  <si>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</si>
  <si>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</si>
  <si>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</si>
  <si>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</si>
  <si>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</si>
  <si>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</si>
  <si>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</si>
  <si>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</si>
  <si>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</si>
  <si>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</si>
  <si>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</si>
  <si>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</si>
  <si>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</si>
  <si>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</si>
  <si>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</si>
  <si>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</si>
  <si>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</si>
  <si>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</si>
  <si>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</si>
  <si>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</si>
  <si>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</si>
  <si>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</si>
  <si>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</si>
  <si>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</si>
  <si>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</si>
  <si>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</si>
  <si>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</si>
  <si>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</si>
  <si>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</si>
  <si>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</si>
  <si>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</si>
  <si>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</si>
  <si>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</si>
  <si>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</si>
  <si>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</si>
  <si>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</si>
  <si>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</si>
  <si>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</si>
  <si>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</si>
  <si>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</si>
  <si>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</si>
  <si>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</si>
  <si>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</si>
  <si>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</si>
  <si>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</si>
  <si>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</si>
  <si>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</si>
  <si>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</si>
  <si>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</si>
  <si>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</si>
  <si>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</si>
  <si>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</si>
  <si>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</si>
  <si>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</si>
  <si>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</si>
  <si>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</si>
  <si>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</si>
  <si>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</si>
  <si>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</si>
  <si>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</si>
  <si>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</si>
  <si>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</si>
  <si>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</si>
  <si>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</si>
  <si>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</si>
  <si>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</si>
  <si>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</si>
  <si>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</si>
  <si>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</si>
  <si>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</si>
  <si>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</si>
  <si>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</si>
  <si>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</si>
  <si>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</si>
  <si>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</si>
  <si>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</si>
  <si>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</si>
  <si>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</si>
  <si>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</si>
  <si>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</si>
  <si>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</si>
  <si>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</si>
  <si>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</si>
  <si>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</si>
  <si>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</si>
  <si>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</si>
  <si>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</si>
  <si>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</si>
  <si>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</si>
  <si>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</si>
  <si>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</si>
  <si>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</si>
  <si>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</si>
  <si>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</si>
  <si>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</si>
  <si>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</si>
  <si>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</si>
  <si>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</si>
  <si>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</si>
  <si>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</si>
  <si>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</si>
  <si>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</si>
  <si>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</si>
  <si>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</si>
  <si>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</si>
  <si>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</si>
  <si>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</si>
  <si>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</si>
  <si>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</si>
  <si>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</si>
  <si>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</si>
  <si>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</si>
  <si>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</si>
  <si>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</si>
  <si>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</si>
  <si>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</si>
  <si>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</si>
  <si>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</si>
  <si>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</si>
  <si>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</si>
  <si>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</si>
  <si>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</si>
  <si>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</si>
  <si>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</si>
  <si>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</si>
  <si>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</si>
  <si>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</si>
  <si>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</si>
  <si>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</si>
  <si>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</si>
  <si>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</si>
  <si>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</si>
  <si>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</si>
  <si>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</si>
  <si>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</si>
  <si>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</si>
  <si>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</si>
  <si>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</si>
  <si>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</si>
  <si>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</si>
  <si>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</si>
  <si>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</si>
  <si>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</si>
  <si>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</si>
  <si>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</si>
  <si>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</si>
  <si>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</si>
  <si>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</si>
  <si>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</si>
  <si>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</si>
  <si>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</si>
  <si>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</si>
  <si>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</si>
  <si>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</si>
  <si>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</si>
  <si>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</si>
  <si>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</si>
  <si>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</si>
  <si>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</si>
  <si>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</si>
  <si>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</si>
  <si>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</si>
  <si>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</si>
  <si>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</si>
  <si>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</si>
  <si>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</si>
  <si>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</si>
  <si>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</si>
  <si>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</si>
  <si>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</si>
  <si>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</si>
  <si>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</si>
  <si>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</si>
  <si>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</si>
  <si>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</si>
  <si>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</si>
  <si>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</si>
  <si>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</si>
  <si>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</si>
  <si>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</si>
  <si>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</si>
  <si>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</si>
  <si>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</si>
  <si>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</si>
  <si>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</si>
  <si>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</si>
  <si>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</si>
  <si>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</si>
  <si>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</si>
  <si>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</si>
  <si>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</si>
  <si>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</si>
  <si>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</si>
  <si>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</si>
  <si>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</si>
  <si>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</si>
  <si>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</si>
  <si>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</si>
  <si>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</si>
  <si>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</si>
  <si>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</si>
  <si>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</si>
  <si>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</si>
  <si>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</si>
  <si>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</si>
  <si>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</si>
  <si>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</si>
  <si>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</si>
  <si>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</si>
  <si>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</si>
  <si>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</si>
  <si>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</si>
  <si>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</si>
  <si>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</si>
  <si>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</si>
  <si>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</si>
  <si>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</si>
  <si>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</si>
  <si>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</si>
  <si>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</si>
  <si>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</si>
  <si>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</si>
  <si>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</si>
  <si>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</si>
  <si>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</si>
  <si>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</si>
  <si>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</si>
  <si>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</si>
  <si>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</si>
  <si>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</si>
  <si>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</si>
  <si>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</si>
  <si>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</si>
  <si>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</si>
  <si>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</si>
  <si>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</si>
  <si>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</si>
  <si>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</si>
  <si>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</si>
  <si>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</si>
  <si>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</si>
  <si>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</si>
  <si>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</si>
  <si>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</si>
  <si>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</si>
  <si>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</si>
  <si>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</si>
  <si>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</si>
  <si>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</si>
  <si>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</si>
  <si>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</si>
  <si>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</si>
  <si>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</si>
  <si>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</si>
  <si>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</si>
  <si>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</si>
  <si>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</si>
  <si>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</si>
  <si>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</si>
  <si>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</si>
  <si>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</si>
  <si>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</si>
  <si>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</si>
  <si>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</si>
  <si>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</si>
  <si>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</si>
  <si>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</si>
  <si>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</si>
  <si>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</si>
  <si>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</si>
  <si>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</si>
  <si>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</si>
  <si>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</si>
  <si>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</si>
  <si>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</si>
  <si>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</si>
  <si>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</si>
  <si>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</si>
  <si>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</si>
  <si>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</si>
  <si>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</si>
  <si>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</si>
  <si>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</si>
  <si>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</si>
  <si>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</si>
  <si>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</si>
  <si>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</si>
  <si>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</si>
  <si>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</si>
  <si>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</si>
  <si>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</si>
  <si>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</si>
  <si>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</si>
  <si>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</si>
  <si>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</si>
  <si>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</si>
  <si>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</si>
  <si>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</si>
  <si>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</si>
  <si>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</si>
  <si>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</si>
  <si>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</si>
  <si>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</si>
  <si>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</si>
  <si>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</si>
  <si>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</si>
  <si>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</si>
  <si>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</si>
  <si>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</si>
  <si>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</si>
  <si>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</si>
  <si>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</si>
  <si>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</si>
  <si>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</si>
  <si>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</si>
  <si>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</si>
  <si>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</si>
  <si>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</si>
  <si>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</si>
  <si>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</si>
  <si>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</si>
  <si>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</si>
  <si>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</si>
  <si>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</si>
  <si>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</si>
  <si>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</si>
  <si>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</si>
  <si>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</si>
  <si>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</si>
  <si>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</si>
  <si>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</si>
  <si>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</si>
  <si>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</si>
  <si>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</si>
  <si>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</si>
  <si>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</si>
  <si>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</si>
  <si>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</si>
  <si>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</si>
  <si>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</si>
  <si>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</si>
  <si>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</si>
  <si>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</si>
  <si>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</si>
  <si>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</si>
  <si>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</si>
  <si>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</si>
  <si>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</si>
  <si>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</si>
  <si>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</si>
  <si>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</si>
  <si>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</si>
  <si>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</si>
  <si>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</si>
  <si>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</si>
  <si>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</si>
  <si>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</si>
  <si>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</si>
  <si>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</si>
  <si>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</si>
  <si>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</si>
  <si>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</si>
  <si>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</si>
  <si>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</si>
  <si>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</si>
  <si>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</si>
  <si>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</si>
  <si>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</si>
  <si>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</si>
  <si>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</si>
  <si>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</si>
  <si>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</si>
  <si>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</si>
  <si>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</si>
  <si>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</si>
  <si>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</si>
  <si>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</si>
  <si>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</si>
  <si>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</si>
  <si>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</si>
  <si>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</si>
  <si>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</si>
  <si>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</si>
  <si>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</si>
  <si>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</si>
  <si>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</si>
  <si>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</si>
  <si>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</si>
  <si>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</si>
  <si>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</si>
  <si>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</si>
  <si>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</si>
  <si>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</si>
  <si>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</si>
  <si>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</si>
  <si>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</si>
  <si>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</si>
  <si>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</si>
  <si>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</si>
  <si>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</si>
  <si>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</si>
  <si>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</si>
  <si>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</si>
  <si>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</si>
  <si>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</si>
  <si>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</si>
  <si>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</si>
  <si>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</si>
  <si>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</si>
  <si>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</si>
  <si>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</si>
  <si>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</si>
  <si>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</si>
  <si>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</si>
  <si>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</si>
  <si>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</si>
  <si>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</si>
  <si>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</si>
  <si>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</si>
  <si>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</si>
  <si>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</si>
  <si>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</si>
  <si>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</si>
  <si>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</si>
  <si>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</si>
  <si>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</si>
  <si>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</si>
  <si>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</si>
  <si>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</si>
  <si>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</si>
  <si>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</si>
  <si>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</si>
  <si>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</si>
  <si>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</si>
  <si>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</si>
  <si>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</si>
  <si>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</si>
  <si>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</si>
  <si>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</si>
  <si>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</si>
  <si>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</si>
  <si>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</si>
  <si>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</si>
  <si>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</si>
  <si>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</si>
  <si>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</si>
  <si>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</si>
  <si>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</si>
  <si>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</si>
  <si>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</si>
  <si>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</si>
  <si>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</si>
  <si>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</si>
  <si>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</si>
  <si>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</si>
  <si>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</si>
  <si>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</si>
  <si>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</si>
  <si>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</si>
  <si>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</si>
  <si>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</si>
  <si>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</si>
  <si>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</si>
  <si>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</si>
  <si>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</si>
  <si>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</si>
  <si>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</si>
  <si>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</si>
  <si>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</si>
  <si>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</si>
  <si>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</si>
  <si>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</si>
  <si>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</si>
  <si>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</si>
  <si>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</si>
  <si>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</si>
  <si>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</si>
  <si>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</si>
  <si>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</si>
  <si>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</si>
  <si>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</si>
  <si>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</si>
  <si>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</si>
  <si>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</si>
  <si>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</si>
  <si>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</si>
  <si>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</si>
  <si>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</si>
  <si>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</si>
  <si>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</si>
  <si>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</si>
  <si>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</si>
  <si>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</si>
  <si>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</si>
  <si>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</si>
  <si>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</si>
  <si>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</si>
  <si>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</si>
  <si>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</si>
  <si>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</si>
  <si>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</si>
  <si>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</si>
  <si>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</si>
  <si>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</si>
  <si>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</si>
  <si>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</si>
  <si>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</si>
  <si>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</si>
  <si>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</si>
  <si>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</si>
  <si>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</si>
  <si>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</si>
  <si>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</si>
  <si>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</si>
  <si>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</si>
  <si>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</si>
  <si>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</si>
  <si>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</si>
  <si>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</si>
  <si>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</si>
  <si>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</si>
  <si>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</si>
  <si>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</si>
  <si>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</si>
  <si>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</si>
  <si>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</si>
  <si>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</si>
  <si>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</si>
  <si>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</si>
  <si>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</si>
  <si>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</si>
  <si>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</si>
  <si>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</si>
  <si>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</si>
  <si>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</si>
  <si>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</si>
  <si>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</si>
  <si>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</si>
  <si>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</si>
  <si>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</si>
  <si>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</si>
  <si>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</si>
  <si>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</si>
  <si>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</si>
  <si>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</si>
  <si>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</si>
  <si>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</si>
  <si>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</si>
  <si>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</si>
  <si>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</si>
  <si>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</si>
  <si>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</si>
  <si>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</si>
  <si>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</si>
  <si>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</si>
  <si>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</si>
  <si>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</si>
  <si>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</si>
  <si>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</si>
  <si>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</si>
  <si>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</si>
  <si>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</si>
  <si>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</si>
  <si>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</si>
  <si>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</si>
  <si>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</si>
  <si>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</si>
  <si>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</si>
  <si>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</si>
  <si>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</si>
  <si>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</si>
  <si>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</si>
  <si>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</si>
  <si>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</si>
  <si>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</si>
  <si>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</si>
  <si>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</si>
  <si>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</si>
  <si>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</si>
  <si>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</si>
  <si>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</si>
  <si>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</si>
  <si>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</si>
  <si>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</si>
  <si>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</si>
  <si>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</si>
  <si>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</si>
  <si>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</si>
  <si>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</si>
  <si>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</si>
  <si>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</si>
  <si>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</si>
  <si>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</si>
  <si>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</si>
  <si>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</si>
  <si>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</si>
  <si>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</si>
  <si>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</si>
  <si>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</si>
  <si>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</si>
  <si>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</si>
  <si>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</si>
  <si>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</si>
  <si>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</si>
  <si>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</si>
  <si>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</si>
  <si>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</si>
  <si>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</si>
  <si>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</si>
  <si>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</si>
  <si>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</si>
  <si>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</si>
  <si>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</si>
  <si>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</si>
  <si>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</si>
  <si>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</si>
  <si>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</si>
  <si>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</si>
  <si>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</si>
  <si>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</si>
  <si>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</si>
  <si>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</si>
  <si>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</si>
  <si>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</si>
  <si>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</si>
  <si>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</si>
  <si>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</si>
  <si>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</si>
  <si>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</si>
  <si>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</si>
  <si>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</si>
  <si>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</si>
  <si>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</si>
  <si>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</si>
  <si>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</si>
  <si>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</si>
  <si>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</si>
  <si>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</si>
  <si>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</si>
  <si>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</si>
  <si>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</si>
  <si>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</si>
  <si>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</si>
  <si>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</si>
  <si>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</si>
  <si>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</si>
  <si>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</si>
  <si>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</si>
  <si>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</si>
  <si>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</si>
  <si>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</si>
  <si>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</si>
  <si>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</si>
  <si>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</si>
  <si>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</si>
  <si>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</si>
  <si>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</si>
  <si>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</si>
  <si>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</si>
  <si>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</si>
  <si>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</si>
  <si>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</si>
  <si>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</si>
  <si>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</si>
  <si>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</si>
  <si>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</si>
  <si>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</si>
  <si>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</si>
  <si>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</si>
  <si>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</si>
  <si>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</si>
  <si>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</si>
  <si>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</si>
  <si>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</si>
  <si>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</si>
  <si>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</si>
  <si>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</si>
  <si>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</si>
  <si>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</si>
  <si>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</si>
  <si>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</si>
  <si>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</si>
  <si>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</si>
  <si>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</si>
  <si>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</si>
  <si>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</si>
  <si>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</si>
  <si>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</si>
  <si>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</si>
  <si>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</si>
  <si>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</si>
  <si>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</si>
  <si>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</si>
  <si>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</si>
  <si>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</si>
  <si>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</si>
  <si>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</si>
  <si>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</si>
  <si>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</si>
  <si>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</si>
  <si>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</si>
  <si>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</si>
  <si>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</si>
  <si>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</si>
  <si>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</si>
  <si>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</si>
  <si>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</si>
  <si>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</si>
  <si>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</si>
  <si>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</si>
  <si>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</si>
  <si>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</si>
  <si>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</si>
  <si>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</si>
  <si>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</si>
  <si>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</si>
  <si>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</si>
  <si>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</si>
  <si>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</si>
  <si>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</si>
  <si>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</si>
  <si>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</si>
  <si>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</si>
  <si>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</si>
  <si>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</si>
  <si>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</si>
  <si>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</si>
  <si>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</si>
  <si>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</si>
  <si>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</si>
  <si>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</si>
  <si>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</si>
  <si>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</si>
  <si>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</si>
  <si>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</si>
  <si>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</si>
  <si>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</si>
  <si>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</si>
  <si>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</si>
  <si>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</si>
  <si>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</si>
  <si>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</si>
  <si>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</si>
  <si>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</si>
  <si>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</si>
  <si>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</si>
  <si>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</si>
  <si>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</si>
  <si>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</si>
  <si>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</si>
  <si>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</si>
  <si>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</si>
  <si>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</si>
  <si>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</si>
  <si>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</si>
  <si>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</si>
  <si>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</si>
  <si>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</si>
  <si>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</si>
  <si>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</si>
  <si>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</si>
  <si>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</si>
  <si>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</si>
  <si>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</si>
  <si>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</si>
  <si>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</si>
  <si>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</si>
  <si>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</si>
  <si>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</si>
  <si>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</si>
  <si>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</si>
  <si>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</si>
  <si>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</si>
  <si>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</si>
  <si>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</si>
  <si>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</si>
  <si>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</si>
  <si>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</si>
  <si>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</si>
  <si>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</si>
  <si>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</si>
  <si>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</si>
  <si>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</si>
  <si>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</si>
  <si>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</si>
  <si>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</si>
  <si>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</si>
  <si>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</si>
  <si>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</si>
  <si>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</si>
  <si>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</si>
  <si>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</si>
  <si>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</si>
  <si>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</si>
  <si>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</si>
  <si>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</si>
  <si>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</si>
  <si>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</si>
  <si>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</si>
  <si>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</si>
  <si>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</si>
  <si>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</si>
  <si>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</si>
  <si>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</si>
  <si>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</si>
  <si>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</si>
  <si>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</si>
  <si>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</si>
  <si>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</si>
  <si>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</si>
  <si>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</si>
  <si>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</si>
  <si>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</si>
  <si>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</si>
  <si>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</si>
  <si>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</si>
  <si>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</si>
  <si>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</si>
  <si>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</si>
  <si>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</si>
  <si>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</si>
  <si>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</si>
  <si>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</si>
  <si>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</si>
  <si>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</si>
  <si>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</si>
  <si>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</si>
  <si>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</si>
  <si>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</si>
  <si>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</si>
  <si>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</si>
  <si>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</si>
  <si>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</si>
  <si>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</si>
  <si>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</si>
  <si>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</si>
  <si>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</si>
  <si>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</si>
  <si>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</si>
  <si>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</si>
  <si>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</si>
  <si>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</si>
  <si>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</si>
  <si>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</si>
  <si>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</si>
  <si>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</si>
  <si>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</si>
  <si>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</si>
  <si>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</si>
  <si>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</si>
  <si>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</si>
  <si>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</si>
  <si>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</si>
  <si>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</si>
  <si>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</si>
  <si>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</si>
  <si>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</si>
  <si>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</si>
  <si>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</si>
  <si>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</si>
  <si>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</si>
  <si>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</si>
  <si>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</si>
  <si>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</si>
  <si>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</si>
  <si>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</si>
  <si>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</si>
  <si>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</si>
  <si>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</si>
  <si>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</si>
  <si>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</si>
  <si>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</si>
  <si>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</si>
  <si>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</si>
  <si>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</si>
  <si>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</si>
  <si>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</si>
  <si>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</si>
  <si>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</si>
  <si>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</si>
  <si>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</si>
  <si>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</si>
  <si>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</si>
  <si>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</si>
  <si>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</si>
  <si>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</si>
  <si>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</si>
  <si>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</si>
  <si>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</si>
  <si>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</si>
  <si>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</si>
  <si>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</si>
  <si>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</si>
  <si>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</si>
  <si>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</si>
  <si>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</si>
  <si>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</si>
  <si>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</si>
  <si>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</si>
  <si>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</si>
  <si>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</si>
  <si>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</si>
  <si>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</si>
  <si>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</si>
  <si>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</si>
  <si>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</si>
  <si>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</si>
  <si>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</si>
  <si>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</si>
  <si>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</si>
  <si>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</si>
  <si>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</si>
  <si>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</si>
  <si>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</si>
  <si>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</si>
  <si>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</si>
  <si>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</si>
  <si>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</si>
  <si>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</si>
  <si>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</si>
  <si>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</si>
  <si>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</si>
  <si>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</si>
  <si>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</si>
  <si>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</si>
  <si>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</si>
  <si>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</si>
  <si>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</si>
  <si>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</si>
  <si>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</si>
  <si>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</si>
  <si>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</si>
  <si>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</si>
  <si>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</si>
  <si>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</si>
  <si>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</si>
  <si>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</si>
  <si>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</si>
  <si>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</si>
  <si>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</si>
  <si>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</si>
  <si>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</si>
  <si>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</si>
  <si>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</si>
  <si>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</si>
  <si>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</si>
  <si>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</si>
  <si>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</si>
  <si>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</si>
  <si>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</si>
  <si>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</si>
  <si>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</si>
  <si>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</si>
  <si>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</si>
  <si>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</si>
  <si>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</si>
  <si>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</si>
  <si>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</si>
  <si>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</si>
  <si>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</si>
  <si>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</si>
  <si>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</si>
  <si>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</si>
  <si>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</si>
  <si>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</si>
  <si>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</si>
  <si>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</si>
  <si>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</si>
  <si>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</si>
  <si>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</si>
  <si>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</si>
  <si>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</si>
  <si>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</si>
  <si>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</si>
  <si>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</si>
  <si>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</si>
  <si>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</si>
  <si>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</si>
  <si>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</si>
  <si>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</si>
  <si>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</si>
  <si>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</si>
  <si>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</si>
  <si>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</si>
  <si>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</si>
  <si>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</si>
  <si>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</si>
  <si>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</si>
  <si>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</si>
  <si>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</si>
  <si>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</si>
  <si>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</si>
  <si>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</si>
  <si>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</si>
  <si>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</si>
  <si>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</si>
  <si>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</si>
  <si>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</si>
  <si>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</si>
  <si>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</si>
  <si>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</si>
  <si>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</si>
  <si>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</si>
  <si>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</si>
  <si>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</si>
  <si>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</si>
  <si>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</si>
  <si>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</si>
  <si>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</si>
  <si>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</si>
  <si>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</si>
  <si>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</si>
  <si>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</si>
  <si>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</si>
  <si>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</si>
  <si>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</si>
  <si>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</si>
  <si>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</si>
  <si>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</si>
  <si>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</si>
  <si>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</si>
  <si>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</si>
  <si>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</si>
  <si>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</si>
  <si>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</si>
  <si>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</si>
  <si>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</si>
  <si>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</si>
  <si>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</si>
  <si>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</si>
  <si>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</si>
  <si>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</si>
  <si>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</si>
  <si>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</si>
  <si>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</si>
  <si>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</si>
  <si>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</si>
  <si>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</si>
  <si>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</si>
  <si>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</si>
  <si>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</si>
  <si>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</si>
  <si>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</si>
  <si>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</si>
  <si>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</si>
  <si>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</si>
  <si>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</si>
  <si>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</si>
  <si>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</si>
  <si>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</si>
  <si>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</si>
  <si>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</si>
  <si>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</si>
  <si>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</si>
  <si>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</si>
  <si>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</si>
  <si>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</si>
  <si>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</si>
  <si>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</si>
  <si>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</si>
  <si>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</si>
  <si>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</si>
  <si>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</si>
  <si>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</si>
  <si>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</si>
  <si>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</si>
  <si>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</si>
  <si>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</si>
  <si>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</si>
  <si>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</si>
  <si>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</si>
  <si>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</si>
  <si>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</si>
  <si>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</si>
  <si>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</si>
  <si>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</si>
  <si>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</si>
  <si>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</si>
  <si>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</si>
  <si>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</si>
  <si>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</si>
  <si>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</si>
  <si>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</si>
  <si>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</si>
  <si>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</si>
  <si>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</si>
  <si>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</si>
  <si>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</si>
  <si>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</si>
  <si>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</si>
  <si>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</si>
  <si>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</si>
  <si>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</si>
  <si>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</si>
  <si>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</si>
  <si>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</si>
  <si>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</si>
  <si>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</si>
  <si>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</si>
  <si>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</si>
  <si>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</si>
  <si>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</si>
  <si>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</si>
  <si>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</si>
  <si>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</si>
  <si>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</si>
  <si>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</si>
  <si>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</si>
  <si>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</si>
  <si>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</si>
  <si>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</si>
  <si>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</si>
  <si>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</si>
  <si>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</si>
  <si>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</si>
  <si>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</si>
  <si>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</si>
  <si>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</si>
  <si>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</si>
  <si>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</si>
  <si>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</si>
  <si>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</si>
  <si>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</si>
  <si>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</si>
  <si>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</si>
  <si>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</si>
  <si>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</si>
  <si>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</si>
  <si>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</si>
  <si>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</si>
  <si>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</si>
  <si>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</si>
  <si>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</si>
  <si>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</si>
  <si>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</si>
  <si>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</si>
  <si>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</si>
  <si>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</si>
  <si>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</si>
  <si>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</si>
  <si>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</si>
  <si>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</si>
  <si>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</si>
  <si>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</si>
  <si>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</si>
  <si>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</si>
  <si>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</si>
  <si>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</si>
  <si>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</si>
  <si>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</si>
  <si>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</si>
  <si>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</si>
  <si>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</si>
  <si>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</si>
  <si>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</si>
  <si>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</si>
  <si>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</si>
  <si>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</si>
  <si>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</si>
  <si>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</si>
  <si>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</si>
  <si>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</si>
  <si>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</si>
  <si>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</si>
  <si>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</si>
  <si>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</si>
  <si>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</si>
  <si>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</si>
  <si>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</si>
  <si>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</si>
  <si>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</si>
  <si>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</si>
  <si>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</si>
  <si>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</si>
  <si>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</si>
  <si>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</si>
  <si>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</si>
  <si>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</si>
  <si>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</si>
  <si>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</si>
  <si>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</si>
  <si>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</si>
  <si>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</si>
  <si>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</si>
  <si>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</si>
  <si>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</si>
  <si>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</si>
  <si>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</si>
  <si>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</si>
  <si>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</si>
  <si>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</si>
  <si>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</si>
  <si>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</si>
  <si>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</si>
  <si>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</si>
  <si>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</si>
  <si>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</si>
  <si>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</si>
  <si>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</si>
  <si>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</si>
  <si>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</si>
  <si>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</si>
  <si>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</si>
  <si>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</si>
  <si>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</si>
  <si>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</si>
  <si>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</si>
  <si>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</si>
  <si>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</si>
  <si>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</si>
  <si>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</si>
  <si>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</si>
  <si>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</si>
  <si>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</si>
  <si>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</si>
  <si>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</si>
  <si>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</si>
  <si>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</si>
  <si>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</si>
  <si>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</si>
  <si>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</si>
  <si>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</si>
  <si>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</si>
  <si>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</si>
  <si>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</si>
  <si>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</si>
  <si>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</si>
  <si>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</si>
  <si>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</si>
  <si>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</si>
  <si>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</si>
  <si>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</si>
  <si>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</si>
  <si>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</si>
  <si>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</si>
  <si>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</si>
  <si>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</si>
  <si>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</si>
  <si>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</si>
  <si>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</si>
  <si>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</si>
  <si>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</si>
  <si>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</si>
  <si>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</si>
  <si>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</si>
  <si>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</si>
  <si>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</si>
  <si>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</si>
  <si>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</si>
  <si>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</si>
  <si>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</si>
  <si>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</si>
  <si>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</si>
  <si>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</si>
  <si>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</si>
  <si>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</si>
  <si>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</si>
  <si>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</si>
  <si>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</si>
  <si>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</si>
  <si>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</si>
  <si>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</si>
  <si>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</si>
  <si>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</si>
  <si>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</si>
  <si>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</si>
  <si>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</si>
  <si>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</si>
  <si>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</si>
  <si>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</si>
  <si>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</si>
  <si>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</si>
  <si>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</si>
  <si>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</si>
  <si>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</si>
  <si>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</si>
  <si>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</si>
  <si>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</si>
  <si>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</si>
  <si>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</si>
  <si>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</si>
  <si>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</si>
  <si>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</si>
  <si>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</si>
  <si>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</si>
  <si>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</si>
  <si>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</si>
  <si>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</si>
  <si>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</si>
  <si>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</si>
  <si>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</si>
  <si>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</si>
  <si>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</si>
  <si>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</si>
  <si>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</si>
  <si>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</si>
  <si>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</si>
  <si>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</si>
  <si>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</si>
  <si>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</si>
  <si>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</si>
  <si>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</si>
  <si>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</si>
  <si>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</si>
  <si>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</si>
  <si>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</si>
  <si>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</si>
  <si>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</si>
  <si>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</si>
  <si>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</si>
  <si>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</si>
  <si>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</si>
  <si>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</si>
  <si>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</si>
  <si>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</si>
  <si>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</si>
  <si>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</si>
  <si>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</si>
  <si>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</si>
  <si>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</si>
  <si>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</si>
  <si>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</si>
  <si>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</si>
  <si>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</si>
  <si>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</si>
  <si>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</si>
  <si>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</si>
  <si>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</si>
  <si>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</si>
  <si>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</si>
  <si>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</si>
  <si>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</si>
  <si>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</si>
  <si>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</si>
  <si>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</si>
  <si>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</si>
  <si>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</si>
  <si>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</si>
  <si>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</si>
  <si>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</si>
  <si>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</si>
  <si>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</si>
  <si>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</si>
  <si>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</si>
  <si>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</si>
  <si>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</si>
  <si>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</si>
  <si>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</si>
  <si>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</si>
  <si>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</si>
  <si>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</si>
  <si>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</si>
  <si>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</si>
  <si>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</si>
  <si>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</si>
  <si>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</si>
  <si>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</si>
  <si>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</si>
  <si>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</si>
  <si>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</si>
  <si>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</si>
  <si>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</si>
  <si>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</si>
  <si>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</si>
  <si>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</si>
  <si>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</si>
  <si>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</si>
  <si>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</si>
  <si>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</si>
  <si>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</si>
  <si>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</si>
  <si>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</si>
  <si>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</si>
  <si>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</si>
  <si>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</si>
  <si>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</si>
  <si>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</si>
  <si>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</si>
  <si>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</si>
  <si>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</si>
  <si>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</si>
  <si>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</si>
  <si>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</si>
  <si>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</si>
  <si>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</si>
  <si>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</si>
  <si>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</si>
  <si>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</si>
  <si>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</si>
  <si>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</si>
  <si>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</si>
  <si>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</si>
  <si>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</si>
  <si>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</si>
  <si>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</si>
  <si>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</si>
  <si>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</si>
  <si>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</si>
  <si>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</si>
  <si>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</si>
  <si>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</si>
  <si>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</si>
  <si>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</si>
  <si>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</si>
  <si>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</si>
  <si>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</si>
  <si>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</si>
  <si>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</si>
  <si>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</si>
  <si>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</si>
  <si>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</si>
  <si>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</si>
  <si>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</si>
  <si>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</si>
  <si>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</si>
  <si>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</si>
  <si>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</si>
  <si>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</si>
  <si>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</si>
  <si>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</si>
  <si>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</si>
  <si>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</si>
  <si>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</si>
  <si>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</si>
  <si>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</si>
  <si>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</si>
  <si>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</si>
  <si>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</si>
  <si>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</si>
  <si>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</si>
  <si>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</si>
  <si>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</si>
  <si>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</si>
  <si>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</si>
  <si>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</si>
  <si>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</si>
  <si>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</si>
  <si>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</si>
  <si>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</si>
  <si>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</si>
  <si>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</si>
  <si>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</si>
  <si>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</si>
  <si>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</si>
  <si>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</si>
  <si>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</si>
  <si>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</si>
  <si>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</si>
  <si>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</si>
  <si>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</si>
  <si>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</si>
  <si>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</si>
  <si>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</si>
  <si>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</si>
  <si>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</si>
  <si>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</si>
  <si>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</si>
  <si>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</si>
  <si>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</si>
  <si>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</si>
  <si>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</si>
  <si>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</si>
  <si>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</si>
  <si>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</si>
  <si>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</si>
  <si>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</si>
  <si>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</si>
  <si>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</si>
  <si>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</si>
  <si>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</si>
  <si>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</si>
  <si>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</si>
  <si>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</si>
  <si>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</si>
  <si>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</si>
  <si>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</si>
  <si>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</si>
  <si>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</si>
  <si>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</si>
  <si>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</si>
  <si>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</si>
  <si>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</si>
  <si>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</si>
  <si>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</si>
  <si>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</si>
  <si>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</si>
  <si>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</si>
  <si>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</si>
  <si>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</si>
  <si>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</si>
  <si>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</si>
  <si>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</si>
  <si>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</si>
  <si>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</si>
  <si>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</si>
  <si>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</si>
  <si>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</si>
  <si>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</si>
  <si>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</si>
  <si>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</si>
  <si>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</si>
  <si>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</si>
  <si>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</si>
  <si>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</si>
  <si>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</si>
  <si>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</si>
  <si>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</si>
  <si>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</si>
  <si>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</si>
  <si>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</si>
  <si>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</si>
  <si>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</si>
  <si>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</si>
  <si>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</si>
  <si>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</si>
  <si>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</si>
  <si>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</si>
  <si>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</si>
  <si>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</si>
  <si>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</si>
  <si>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</si>
  <si>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</si>
  <si>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</si>
  <si>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</si>
  <si>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</si>
  <si>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</si>
  <si>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</si>
  <si>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</si>
  <si>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</si>
  <si>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</si>
  <si>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</si>
  <si>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</si>
  <si>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</si>
  <si>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</si>
  <si>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</si>
  <si>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</si>
  <si>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</si>
  <si>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</si>
  <si>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</si>
  <si>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</si>
  <si>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</si>
  <si>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</si>
  <si>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</si>
  <si>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</si>
  <si>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</si>
  <si>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</si>
  <si>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</si>
  <si>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</si>
  <si>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</si>
  <si>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</si>
  <si>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</si>
  <si>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</si>
  <si>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</si>
  <si>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</si>
  <si>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</si>
  <si>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</si>
  <si>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</si>
  <si>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</si>
  <si>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</si>
  <si>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</si>
  <si>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</si>
  <si>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</si>
  <si>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</si>
  <si>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</si>
  <si>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</si>
  <si>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</si>
  <si>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</si>
  <si>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</si>
  <si>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</si>
  <si>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</si>
  <si>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</si>
  <si>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</si>
  <si>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</si>
  <si>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</si>
  <si>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</si>
  <si>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</si>
  <si>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</si>
  <si>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</si>
  <si>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</si>
  <si>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</si>
  <si>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</si>
  <si>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</si>
  <si>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</si>
  <si>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</si>
  <si>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</si>
  <si>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</si>
  <si>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</si>
  <si>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</si>
  <si>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</si>
  <si>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</si>
  <si>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</si>
  <si>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</si>
  <si>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</si>
  <si>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</si>
  <si>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</si>
  <si>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</si>
  <si>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</si>
  <si>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</si>
  <si>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</si>
  <si>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</si>
  <si>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</si>
  <si>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</si>
  <si>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</si>
  <si>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</si>
  <si>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</si>
  <si>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</si>
  <si>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</si>
  <si>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</si>
  <si>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</si>
  <si>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</si>
  <si>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</si>
  <si>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</si>
  <si>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</si>
  <si>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</si>
  <si>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</si>
  <si>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</si>
  <si>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</si>
  <si>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</si>
  <si>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</si>
  <si>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</si>
  <si>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</si>
  <si>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</si>
  <si>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</si>
  <si>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</si>
  <si>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</si>
  <si>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</si>
  <si>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</si>
  <si>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</si>
  <si>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</si>
  <si>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</si>
  <si>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</si>
  <si>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</si>
  <si>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</si>
  <si>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</si>
  <si>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</si>
  <si>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</si>
  <si>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</si>
  <si>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</si>
  <si>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</si>
  <si>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</si>
  <si>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</si>
  <si>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</si>
  <si>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</si>
  <si>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</si>
  <si>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</si>
  <si>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</si>
  <si>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</si>
  <si>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</si>
  <si>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</si>
  <si>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</si>
  <si>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</si>
  <si>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</si>
  <si>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</si>
  <si>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</si>
  <si>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</si>
  <si>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</si>
  <si>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</si>
  <si>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</si>
  <si>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</si>
  <si>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</si>
  <si>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</si>
  <si>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</si>
  <si>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</si>
  <si>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</si>
  <si>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</si>
  <si>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</si>
  <si>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</si>
  <si>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</si>
  <si>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</si>
  <si>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</si>
  <si>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</si>
  <si>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</si>
  <si>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</si>
  <si>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</si>
  <si>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</si>
  <si>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</si>
  <si>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</si>
  <si>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</si>
  <si>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</si>
  <si>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</si>
  <si>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</si>
  <si>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</si>
  <si>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</si>
  <si>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</si>
  <si>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</si>
  <si>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</si>
  <si>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</si>
  <si>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</si>
  <si>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</si>
  <si>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</si>
  <si>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</si>
  <si>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</si>
  <si>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</si>
  <si>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</si>
  <si>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</si>
  <si>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</si>
  <si>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</si>
  <si>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</si>
  <si>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</si>
  <si>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</si>
  <si>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</si>
  <si>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</si>
  <si>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</si>
  <si>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</si>
  <si>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</si>
  <si>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</si>
  <si>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</si>
  <si>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</si>
  <si>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</si>
  <si>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</si>
  <si>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</si>
  <si>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</si>
  <si>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</si>
  <si>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</si>
  <si>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</si>
  <si>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</si>
  <si>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</si>
  <si>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</si>
  <si>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</si>
  <si>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</si>
  <si>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</si>
  <si>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</si>
  <si>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</si>
  <si>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</si>
  <si>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</si>
  <si>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</si>
  <si>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</si>
  <si>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</si>
  <si>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</si>
  <si>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</si>
  <si>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</si>
  <si>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</si>
  <si>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</si>
  <si>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</si>
  <si>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</si>
  <si>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</si>
  <si>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</si>
  <si>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</si>
  <si>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</si>
  <si>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</si>
  <si>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</si>
  <si>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</si>
  <si>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</si>
  <si>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</si>
  <si>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</si>
  <si>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</si>
  <si>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</si>
  <si>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</si>
  <si>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</si>
  <si>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</si>
  <si>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</si>
  <si>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</si>
  <si>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</si>
  <si>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</si>
  <si>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</si>
  <si>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</si>
  <si>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</si>
  <si>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</si>
  <si>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</si>
  <si>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</si>
  <si>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</si>
  <si>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</si>
  <si>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</si>
  <si>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</si>
  <si>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</si>
  <si>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</si>
  <si>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</si>
  <si>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</si>
  <si>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</si>
  <si>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</si>
  <si>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</si>
  <si>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</si>
  <si>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</si>
  <si>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</si>
  <si>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</si>
  <si>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</si>
  <si>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</si>
  <si>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</si>
  <si>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</si>
  <si>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</si>
  <si>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</si>
  <si>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</si>
  <si>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</si>
  <si>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</si>
  <si>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</si>
  <si>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</si>
  <si>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</si>
  <si>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</si>
  <si>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</si>
  <si>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</si>
  <si>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</si>
  <si>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</si>
  <si>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</si>
  <si>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</si>
  <si>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</si>
  <si>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</si>
  <si>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</si>
  <si>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</si>
  <si>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</si>
  <si>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</si>
  <si>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</si>
  <si>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</si>
  <si>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</si>
  <si>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</si>
  <si>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</si>
  <si>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</si>
  <si>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</si>
  <si>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</si>
  <si>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</si>
  <si>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</si>
  <si>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</si>
  <si>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</si>
  <si>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</si>
  <si>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</si>
  <si>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</si>
  <si>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</si>
  <si>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</si>
  <si>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</si>
  <si>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</si>
  <si>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</si>
  <si>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</si>
  <si>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</si>
  <si>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</si>
  <si>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</si>
  <si>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</si>
  <si>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</si>
  <si>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</si>
  <si>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</si>
  <si>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</si>
  <si>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</si>
  <si>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</si>
  <si>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</si>
  <si>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</si>
  <si>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</si>
  <si>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</si>
  <si>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</si>
  <si>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</si>
  <si>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</si>
  <si>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</si>
  <si>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</si>
  <si>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</si>
  <si>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</si>
  <si>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</si>
  <si>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</si>
  <si>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</si>
  <si>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</si>
  <si>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</si>
  <si>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</si>
  <si>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</si>
  <si>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</si>
  <si>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</si>
  <si>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</si>
  <si>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</si>
  <si>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</si>
  <si>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</si>
  <si>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</si>
  <si>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</si>
  <si>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</si>
  <si>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</si>
  <si>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</si>
  <si>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</si>
  <si>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</si>
  <si>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</si>
  <si>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</si>
  <si>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</si>
  <si>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</si>
  <si>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</si>
  <si>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</si>
  <si>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</si>
  <si>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</si>
  <si>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</si>
  <si>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</si>
  <si>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</si>
  <si>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</si>
  <si>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</si>
  <si>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</si>
  <si>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</si>
  <si>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</si>
  <si>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</si>
  <si>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</si>
  <si>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</si>
  <si>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</si>
  <si>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</si>
  <si>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</si>
  <si>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</si>
  <si>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</si>
  <si>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</si>
  <si>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</si>
  <si>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</si>
  <si>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</si>
  <si>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</si>
  <si>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</si>
  <si>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</si>
  <si>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</si>
  <si>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</si>
  <si>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</si>
  <si>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</si>
  <si>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</si>
  <si>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</si>
  <si>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</si>
  <si>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</si>
  <si>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</si>
  <si>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</si>
  <si>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</si>
  <si>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</si>
  <si>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</si>
  <si>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</si>
  <si>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</si>
  <si>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</si>
  <si>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</si>
  <si>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</si>
  <si>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</si>
  <si>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</si>
  <si>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</si>
  <si>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</si>
  <si>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</si>
  <si>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</si>
  <si>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</si>
  <si>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</si>
  <si>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</si>
  <si>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</si>
  <si>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</si>
  <si>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</si>
  <si>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</si>
  <si>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</si>
  <si>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</si>
  <si>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</si>
  <si>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</si>
  <si>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</si>
  <si>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</si>
  <si>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</si>
  <si>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</si>
  <si>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</si>
  <si>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</si>
  <si>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</si>
  <si>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</si>
  <si>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</si>
  <si>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</si>
  <si>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</si>
  <si>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</si>
  <si>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</si>
  <si>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</si>
  <si>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</si>
  <si>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</si>
  <si>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</si>
  <si>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</si>
  <si>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</si>
  <si>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</si>
  <si>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</si>
  <si>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</si>
  <si>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</si>
  <si>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</si>
  <si>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</si>
  <si>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</si>
  <si>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</si>
  <si>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</si>
  <si>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</si>
  <si>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</si>
  <si>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</si>
  <si>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</si>
  <si>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</si>
  <si>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</si>
  <si>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</si>
  <si>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</si>
  <si>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</si>
  <si>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</si>
  <si>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</si>
  <si>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</si>
  <si>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</si>
  <si>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</si>
  <si>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</si>
  <si>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</si>
  <si>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</si>
  <si>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</si>
  <si>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</si>
  <si>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</si>
  <si>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</si>
  <si>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</si>
  <si>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</si>
  <si>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</si>
  <si>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</si>
  <si>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</si>
  <si>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</si>
  <si>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</si>
  <si>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</si>
  <si>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</si>
  <si>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</si>
  <si>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</si>
  <si>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</si>
  <si>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</si>
  <si>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</si>
  <si>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</si>
  <si>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</si>
  <si>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</si>
  <si>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</si>
  <si>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</si>
  <si>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</si>
  <si>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</si>
  <si>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</si>
  <si>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</si>
  <si>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</si>
  <si>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</si>
  <si>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</si>
  <si>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</si>
  <si>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</si>
  <si>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</si>
  <si>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</si>
  <si>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</si>
  <si>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</si>
  <si>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</si>
  <si>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</si>
  <si>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</si>
  <si>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</si>
  <si>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</si>
  <si>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</si>
  <si>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</si>
  <si>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</si>
  <si>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</si>
  <si>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</si>
  <si>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</si>
  <si>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</si>
  <si>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</si>
  <si>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</si>
  <si>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</si>
  <si>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</si>
  <si>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</si>
  <si>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</si>
  <si>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</si>
  <si>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</si>
  <si>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</si>
  <si>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</si>
  <si>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</si>
  <si>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</si>
  <si>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</si>
  <si>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</si>
  <si>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</si>
  <si>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</si>
  <si>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</si>
  <si>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</si>
  <si>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</si>
  <si>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</si>
  <si>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</si>
  <si>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</si>
  <si>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</si>
  <si>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</si>
  <si>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</si>
  <si>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</si>
  <si>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</si>
  <si>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</si>
  <si>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</si>
  <si>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</si>
  <si>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</si>
  <si>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</si>
  <si>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</si>
  <si>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</si>
  <si>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</si>
  <si>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</si>
  <si>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</si>
  <si>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</si>
  <si>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</si>
  <si>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</si>
  <si>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</si>
  <si>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</si>
  <si>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</si>
  <si>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</si>
  <si>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</si>
  <si>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</si>
  <si>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</si>
  <si>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</si>
  <si>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</si>
  <si>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</si>
  <si>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</si>
  <si>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</si>
  <si>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</si>
  <si>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</si>
  <si>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</si>
  <si>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</si>
  <si>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</si>
  <si>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</si>
  <si>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</si>
  <si>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</si>
  <si>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</si>
  <si>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</si>
  <si>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</si>
  <si>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</si>
  <si>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</si>
  <si>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</si>
  <si>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</si>
  <si>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</si>
  <si>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</si>
  <si>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</si>
  <si>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</si>
  <si>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</si>
  <si>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</si>
  <si>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</si>
  <si>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</si>
  <si>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</si>
  <si>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</si>
  <si>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</si>
  <si>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</si>
  <si>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</si>
  <si>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</si>
  <si>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</si>
  <si>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</si>
  <si>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</si>
  <si>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</si>
  <si>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</si>
  <si>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</si>
  <si>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</si>
  <si>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</si>
  <si>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</si>
  <si>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</si>
  <si>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</si>
  <si>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</si>
  <si>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</si>
  <si>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</si>
  <si>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</si>
  <si>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</si>
  <si>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</si>
  <si>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</si>
  <si>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</si>
  <si>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</si>
  <si>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</si>
  <si>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</si>
  <si>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</si>
  <si>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</si>
  <si>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</si>
  <si>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</si>
  <si>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</si>
  <si>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</si>
  <si>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</si>
  <si>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</si>
  <si>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</si>
  <si>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</si>
  <si>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</si>
  <si>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</si>
  <si>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</si>
  <si>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</si>
  <si>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</si>
  <si>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</si>
  <si>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</si>
  <si>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</si>
  <si>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</si>
  <si>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</si>
  <si>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</si>
  <si>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</si>
  <si>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</si>
  <si>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</si>
  <si>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</si>
  <si>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</si>
  <si>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</si>
  <si>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</si>
  <si>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</si>
  <si>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</si>
  <si>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</si>
  <si>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</si>
  <si>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</si>
  <si>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</si>
  <si>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</si>
  <si>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</si>
  <si>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</si>
  <si>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</si>
  <si>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</si>
  <si>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</si>
  <si>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</si>
  <si>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</si>
  <si>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</si>
  <si>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</si>
  <si>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</si>
  <si>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</si>
  <si>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</si>
  <si>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</si>
  <si>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</si>
  <si>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</si>
  <si>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</si>
  <si>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</si>
  <si>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</si>
  <si>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</si>
  <si>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</si>
  <si>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</si>
  <si>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</si>
  <si>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</si>
  <si>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</si>
  <si>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</si>
  <si>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</si>
  <si>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</si>
  <si>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</si>
  <si>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</si>
  <si>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</si>
  <si>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</si>
  <si>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</si>
  <si>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</si>
  <si>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</si>
  <si>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</si>
  <si>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</si>
  <si>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</si>
  <si>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</si>
  <si>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</si>
  <si>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</si>
  <si>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</si>
  <si>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</si>
  <si>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</si>
  <si>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</si>
  <si>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</si>
  <si>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</si>
  <si>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</si>
  <si>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</si>
  <si>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</si>
  <si>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</si>
  <si>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</si>
  <si>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</si>
  <si>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</si>
  <si>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</si>
  <si>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</si>
  <si>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</si>
  <si>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</si>
  <si>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</si>
  <si>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</si>
  <si>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</si>
  <si>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</si>
  <si>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</si>
  <si>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</si>
  <si>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</si>
  <si>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</si>
  <si>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</si>
  <si>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</si>
  <si>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</si>
  <si>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</si>
  <si>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</si>
  <si>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</si>
  <si>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</si>
  <si>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</si>
  <si>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</si>
  <si>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</si>
  <si>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</si>
  <si>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</si>
  <si>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</si>
  <si>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</si>
  <si>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</si>
  <si>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</si>
  <si>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</si>
  <si>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</si>
  <si>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</si>
  <si>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</si>
  <si>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</si>
  <si>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</si>
  <si>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</si>
  <si>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</si>
  <si>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</si>
  <si>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</si>
  <si>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</si>
  <si>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</si>
  <si>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</si>
  <si>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</si>
  <si>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</si>
  <si>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</si>
  <si>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</si>
  <si>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</si>
  <si>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</si>
  <si>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</si>
  <si>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</si>
  <si>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</si>
  <si>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</si>
  <si>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</si>
  <si>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</si>
  <si>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</si>
  <si>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</si>
  <si>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</si>
  <si>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</si>
  <si>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</si>
  <si>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</si>
  <si>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</si>
  <si>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</si>
  <si>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</si>
  <si>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</si>
  <si>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</si>
  <si>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</si>
  <si>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</si>
  <si>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</si>
  <si>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</si>
  <si>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</si>
  <si>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</si>
  <si>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</si>
  <si>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</si>
  <si>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</si>
  <si>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</si>
  <si>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</si>
  <si>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</si>
  <si>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</si>
  <si>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</si>
  <si>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</si>
  <si>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</si>
  <si>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</si>
  <si>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</si>
  <si>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</si>
  <si>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</si>
  <si>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</si>
  <si>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</si>
  <si>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</si>
  <si>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</si>
  <si>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</si>
  <si>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</si>
  <si>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</si>
  <si>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</si>
  <si>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</si>
  <si>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</si>
  <si>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</si>
  <si>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</si>
  <si>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</si>
  <si>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</si>
  <si>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</si>
  <si>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</si>
  <si>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</si>
  <si>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</si>
  <si>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</si>
  <si>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</si>
  <si>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</si>
  <si>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</si>
  <si>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</si>
  <si>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</si>
  <si>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</si>
  <si>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</si>
  <si>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</si>
  <si>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</si>
  <si>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</si>
  <si>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</si>
  <si>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</si>
  <si>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</si>
  <si>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</si>
  <si>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</si>
  <si>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</si>
  <si>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</si>
  <si>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</si>
  <si>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</si>
  <si>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</si>
  <si>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</si>
  <si>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</si>
  <si>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</si>
  <si>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</si>
  <si>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</si>
  <si>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</si>
  <si>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</si>
  <si>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</si>
  <si>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</si>
  <si>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</si>
  <si>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</si>
  <si>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</si>
  <si>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</si>
  <si>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</si>
  <si>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</si>
  <si>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</si>
  <si>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</si>
  <si>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</si>
  <si>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</si>
  <si>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</si>
  <si>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</si>
  <si>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</si>
  <si>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</si>
  <si>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</si>
  <si>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</si>
  <si>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</si>
  <si>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</si>
  <si>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</si>
  <si>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</si>
  <si>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</si>
  <si>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</si>
  <si>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</si>
  <si>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</si>
  <si>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</si>
  <si>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</si>
  <si>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</si>
  <si>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</si>
  <si>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</si>
  <si>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</si>
  <si>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</si>
  <si>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</si>
  <si>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</si>
  <si>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</si>
  <si>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</si>
  <si>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</si>
  <si>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</si>
  <si>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</si>
  <si>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</si>
  <si>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</si>
  <si>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</si>
  <si>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</si>
  <si>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</si>
  <si>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</si>
  <si>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</si>
  <si>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</si>
  <si>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</si>
  <si>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</si>
  <si>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</si>
  <si>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</si>
  <si>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</si>
  <si>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</si>
  <si>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</si>
  <si>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</si>
  <si>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</si>
  <si>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</si>
  <si>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</si>
  <si>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</si>
  <si>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</si>
  <si>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</si>
  <si>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</si>
  <si>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</si>
  <si>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</si>
  <si>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</si>
  <si>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</si>
  <si>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</si>
  <si>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</si>
  <si>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</si>
  <si>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</si>
  <si>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</si>
  <si>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</si>
  <si>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</si>
  <si>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</si>
  <si>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</si>
  <si>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</si>
  <si>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</si>
  <si>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</si>
  <si>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</si>
  <si>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</si>
  <si>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</si>
  <si>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</si>
  <si>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</si>
  <si>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</si>
  <si>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</si>
  <si>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</si>
  <si>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</si>
  <si>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</si>
  <si>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</si>
  <si>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</si>
  <si>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</si>
  <si>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</si>
  <si>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</si>
  <si>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</si>
  <si>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</si>
  <si>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</si>
  <si>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</si>
  <si>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</si>
  <si>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</si>
  <si>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</si>
  <si>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</si>
  <si>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</si>
  <si>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</si>
  <si>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</si>
  <si>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</si>
  <si>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</si>
  <si>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</si>
  <si>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</si>
  <si>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</si>
  <si>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</si>
  <si>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</si>
  <si>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</si>
  <si>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</si>
  <si>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</si>
  <si>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</si>
  <si>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</si>
  <si>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</si>
  <si>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</si>
  <si>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</si>
  <si>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</si>
  <si>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</si>
  <si>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</si>
  <si>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</si>
  <si>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</si>
  <si>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</si>
  <si>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</si>
  <si>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</si>
  <si>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</si>
  <si>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</si>
  <si>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</si>
  <si>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</si>
  <si>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</si>
  <si>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</si>
  <si>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</si>
  <si>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</si>
  <si>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</si>
  <si>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</si>
  <si>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</si>
  <si>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</si>
  <si>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</si>
  <si>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</si>
  <si>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</si>
  <si>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</si>
  <si>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</si>
  <si>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</si>
  <si>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</si>
  <si>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</si>
  <si>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</si>
  <si>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</si>
  <si>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</si>
  <si>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</si>
  <si>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</si>
  <si>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</si>
  <si>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</si>
  <si>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</si>
  <si>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</si>
  <si>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</si>
  <si>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</si>
  <si>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</si>
  <si>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</si>
  <si>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</si>
  <si>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</si>
  <si>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</si>
  <si>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</si>
  <si>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</si>
  <si>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</si>
  <si>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</si>
  <si>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</si>
  <si>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</si>
  <si>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</si>
  <si>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</si>
  <si>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</si>
  <si>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</si>
  <si>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</si>
  <si>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</si>
  <si>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</si>
  <si>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</si>
  <si>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</si>
  <si>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</si>
  <si>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</si>
  <si>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</si>
  <si>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</si>
  <si>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</si>
  <si>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</si>
  <si>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</si>
  <si>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</si>
  <si>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</si>
  <si>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</si>
  <si>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</si>
  <si>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</si>
  <si>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</si>
  <si>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</si>
  <si>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</si>
  <si>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</si>
  <si>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</si>
  <si>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</si>
  <si>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</si>
  <si>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</si>
  <si>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</si>
  <si>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</si>
  <si>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</si>
  <si>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</si>
  <si>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</si>
  <si>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</si>
  <si>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</si>
  <si>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</si>
  <si>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</si>
  <si>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</si>
  <si>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</si>
  <si>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</si>
  <si>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</si>
  <si>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</si>
  <si>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</si>
  <si>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</si>
  <si>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</si>
  <si>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</si>
  <si>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</si>
  <si>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</si>
  <si>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</si>
  <si>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</si>
  <si>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</si>
  <si>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</si>
  <si>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</si>
  <si>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</si>
  <si>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</si>
  <si>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</si>
  <si>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</si>
  <si>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</si>
  <si>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</si>
  <si>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</si>
  <si>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</si>
  <si>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</si>
  <si>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</si>
  <si>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</si>
  <si>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</si>
  <si>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</si>
  <si>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</si>
  <si>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</si>
  <si>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</si>
  <si>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</si>
  <si>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</si>
  <si>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</si>
  <si>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</si>
  <si>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</si>
  <si>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</si>
  <si>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</si>
  <si>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</si>
  <si>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</si>
  <si>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</si>
  <si>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</si>
  <si>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</si>
  <si>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</si>
  <si>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</si>
  <si>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</si>
  <si>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</si>
  <si>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</si>
  <si>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</si>
  <si>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</si>
  <si>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</si>
  <si>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</si>
  <si>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</si>
  <si>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</si>
  <si>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</si>
  <si>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</si>
  <si>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</si>
  <si>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</si>
  <si>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</si>
  <si>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</si>
  <si>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</si>
  <si>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</si>
  <si>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</si>
  <si>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</si>
  <si>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</si>
  <si>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</si>
  <si>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</si>
  <si>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</si>
  <si>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</si>
  <si>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</si>
  <si>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</si>
  <si>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</si>
  <si>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</si>
  <si>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</si>
  <si>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</si>
  <si>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</si>
  <si>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</si>
  <si>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</si>
  <si>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</si>
  <si>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</si>
  <si>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</si>
  <si>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</si>
  <si>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</si>
  <si>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</si>
  <si>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</si>
  <si>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</si>
  <si>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</si>
  <si>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</si>
  <si>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</si>
  <si>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</si>
  <si>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</si>
  <si>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</si>
  <si>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</si>
  <si>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</si>
  <si>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</si>
  <si>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</si>
  <si>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</si>
  <si>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</si>
  <si>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</si>
  <si>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</si>
  <si>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</si>
  <si>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</si>
  <si>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</si>
  <si>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</si>
  <si>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</si>
  <si>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</si>
  <si>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</si>
  <si>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</si>
  <si>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</si>
  <si>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</si>
  <si>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</si>
  <si>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</si>
  <si>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</si>
  <si>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</si>
  <si>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</si>
  <si>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</si>
  <si>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</si>
  <si>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</si>
  <si>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</si>
  <si>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</si>
  <si>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</si>
  <si>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</si>
  <si>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</si>
  <si>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</si>
  <si>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</si>
  <si>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</si>
  <si>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</si>
  <si>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</si>
  <si>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</si>
  <si>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</si>
  <si>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</si>
  <si>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</si>
  <si>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</si>
  <si>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</si>
  <si>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</si>
  <si>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</si>
  <si>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</si>
  <si>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</si>
  <si>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</si>
  <si>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</si>
  <si>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</si>
  <si>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</si>
  <si>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</si>
  <si>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</si>
  <si>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</si>
  <si>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</si>
  <si>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</si>
  <si>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</si>
  <si>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</si>
  <si>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</si>
  <si>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</si>
  <si>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</si>
  <si>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</si>
  <si>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</si>
  <si>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</si>
  <si>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</si>
  <si>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</si>
  <si>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</si>
  <si>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</si>
  <si>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</si>
  <si>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</si>
  <si>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</si>
  <si>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</si>
  <si>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</si>
  <si>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</si>
  <si>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</si>
  <si>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</si>
  <si>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</si>
  <si>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</si>
  <si>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</si>
  <si>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</si>
  <si>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</si>
  <si>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</si>
  <si>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</si>
  <si>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</si>
  <si>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</si>
  <si>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</si>
  <si>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</si>
  <si>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</si>
  <si>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</si>
  <si>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</si>
  <si>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</si>
  <si>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</si>
  <si>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</si>
  <si>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</si>
  <si>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</si>
  <si>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</si>
  <si>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</si>
  <si>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</si>
  <si>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</si>
  <si>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</si>
  <si>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</si>
  <si>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</si>
  <si>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</si>
  <si>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</si>
  <si>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</si>
  <si>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</si>
  <si>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</si>
  <si>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</si>
  <si>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</si>
  <si>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</si>
  <si>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</si>
  <si>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</si>
  <si>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</si>
  <si>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</si>
  <si>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</si>
  <si>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</si>
  <si>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</si>
  <si>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</si>
  <si>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</si>
  <si>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</si>
  <si>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</si>
  <si>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</si>
  <si>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</si>
  <si>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</si>
  <si>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</si>
  <si>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</si>
  <si>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</si>
  <si>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</si>
  <si>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</si>
  <si>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</si>
  <si>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</si>
  <si>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</si>
  <si>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</si>
  <si>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</si>
  <si>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</si>
  <si>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</si>
  <si>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</si>
  <si>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</si>
  <si>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</si>
  <si>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</si>
  <si>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</si>
  <si>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</si>
  <si>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</si>
  <si>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</si>
  <si>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</si>
  <si>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</si>
  <si>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</si>
  <si>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</si>
  <si>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</si>
  <si>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</si>
  <si>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</si>
  <si>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</si>
  <si>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</si>
  <si>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</si>
  <si>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</si>
  <si>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</si>
  <si>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</si>
  <si>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</si>
  <si>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</si>
  <si>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</si>
  <si>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</si>
  <si>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</si>
  <si>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</si>
  <si>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</si>
  <si>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</si>
  <si>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</si>
  <si>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</si>
  <si>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</si>
  <si>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</si>
  <si>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</si>
  <si>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</si>
  <si>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</si>
  <si>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</si>
  <si>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</si>
  <si>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</si>
  <si>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</si>
  <si>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</si>
  <si>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</si>
  <si>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</si>
  <si>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</si>
  <si>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</si>
  <si>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</si>
  <si>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</si>
  <si>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</si>
  <si>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</si>
  <si>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</si>
  <si>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</si>
  <si>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</si>
  <si>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</si>
  <si>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</si>
  <si>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</si>
  <si>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</si>
  <si>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</si>
  <si>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</si>
  <si>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</si>
  <si>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</si>
  <si>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</si>
  <si>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</si>
  <si>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</si>
  <si>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</si>
  <si>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</si>
  <si>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</si>
  <si>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</si>
  <si>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</si>
  <si>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</si>
  <si>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</si>
  <si>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</si>
  <si>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</si>
  <si>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</si>
  <si>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</si>
  <si>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</si>
  <si>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</si>
  <si>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</si>
  <si>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</si>
  <si>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</si>
  <si>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</si>
  <si>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</si>
  <si>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</si>
  <si>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</si>
  <si>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</si>
  <si>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</si>
  <si>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</si>
  <si>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</si>
  <si>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</si>
  <si>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</si>
  <si>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</si>
  <si>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</si>
  <si>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</si>
  <si>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</si>
  <si>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</si>
  <si>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</si>
  <si>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</si>
  <si>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</si>
  <si>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</si>
  <si>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</si>
  <si>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</si>
  <si>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</si>
  <si>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</si>
  <si>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</si>
  <si>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</si>
  <si>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</si>
  <si>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</si>
  <si>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</si>
  <si>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</si>
  <si>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</si>
  <si>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</si>
  <si>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</si>
  <si>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</si>
  <si>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</si>
  <si>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</si>
  <si>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</si>
  <si>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</si>
  <si>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</si>
  <si>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</si>
  <si>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</si>
  <si>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</si>
  <si>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</si>
  <si>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</si>
  <si>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</si>
  <si>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</si>
  <si>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</si>
  <si>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</si>
  <si>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</si>
  <si>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</si>
  <si>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</si>
  <si>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</si>
  <si>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</si>
  <si>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</si>
  <si>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</si>
  <si>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</si>
  <si>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</si>
  <si>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</si>
  <si>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</si>
  <si>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</si>
  <si>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</si>
  <si>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</si>
  <si>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</si>
  <si>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</si>
  <si>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</si>
  <si>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</si>
  <si>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</si>
  <si>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</si>
  <si>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</si>
  <si>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</si>
  <si>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</si>
  <si>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</si>
  <si>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</si>
  <si>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</si>
  <si>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</si>
  <si>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</si>
  <si>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</si>
  <si>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</si>
  <si>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</si>
  <si>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</si>
  <si>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</si>
  <si>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</si>
  <si>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</si>
  <si>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</si>
  <si>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</si>
  <si>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</si>
  <si>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</si>
  <si>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</si>
  <si>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</si>
  <si>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</si>
  <si>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</si>
  <si>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</si>
  <si>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</si>
  <si>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</si>
  <si>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</si>
  <si>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</si>
  <si>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</si>
  <si>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</si>
  <si>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</si>
  <si>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</si>
  <si>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</si>
  <si>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</si>
  <si>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</si>
  <si>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</si>
  <si>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</si>
  <si>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</si>
  <si>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</si>
  <si>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</si>
  <si>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</si>
  <si>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</si>
  <si>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</si>
  <si>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</si>
  <si>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</si>
  <si>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</si>
  <si>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</si>
  <si>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</si>
  <si>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</si>
  <si>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</si>
  <si>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</si>
  <si>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</si>
  <si>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</si>
  <si>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</si>
  <si>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</si>
  <si>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</si>
  <si>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</si>
  <si>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</si>
  <si>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</si>
  <si>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</si>
  <si>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</si>
  <si>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</si>
  <si>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</si>
  <si>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</si>
  <si>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</si>
  <si>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</si>
  <si>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</si>
  <si>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</si>
  <si>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</si>
  <si>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</si>
  <si>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</si>
  <si>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</si>
  <si>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</si>
  <si>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</si>
  <si>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</si>
  <si>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</si>
  <si>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</si>
  <si>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</si>
  <si>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</si>
  <si>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</si>
  <si>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</si>
  <si>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</si>
  <si>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</si>
  <si>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</si>
  <si>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</si>
  <si>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</si>
  <si>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</si>
  <si>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</si>
  <si>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</si>
  <si>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</si>
  <si>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</si>
  <si>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</si>
  <si>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</si>
  <si>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</si>
  <si>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</si>
  <si>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</si>
  <si>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</si>
  <si>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</si>
  <si>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</si>
  <si>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</si>
  <si>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</si>
  <si>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</si>
  <si>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</si>
  <si>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</si>
  <si>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</si>
  <si>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</si>
  <si>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</si>
  <si>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</si>
  <si>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</si>
  <si>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</si>
  <si>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</si>
  <si>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</si>
  <si>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</si>
  <si>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</si>
  <si>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</si>
  <si>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</si>
  <si>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</si>
  <si>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</si>
  <si>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</si>
  <si>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</si>
  <si>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</si>
  <si>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</si>
  <si>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</si>
  <si>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</si>
  <si>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</si>
  <si>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</si>
  <si>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</si>
  <si>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</si>
  <si>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</si>
  <si>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</si>
  <si>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</si>
  <si>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</si>
  <si>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</si>
  <si>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</si>
  <si>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</si>
  <si>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</si>
  <si>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</si>
  <si>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</si>
  <si>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</si>
  <si>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</si>
  <si>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</si>
  <si>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</si>
  <si>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</si>
  <si>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</si>
  <si>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</si>
  <si>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</si>
  <si>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</si>
  <si>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</si>
  <si>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</si>
  <si>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</si>
  <si>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</si>
  <si>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</si>
  <si>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</si>
  <si>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</si>
  <si>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</si>
  <si>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</si>
  <si>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</si>
  <si>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</si>
  <si>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</si>
  <si>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</si>
  <si>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</si>
  <si>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</si>
  <si>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</si>
  <si>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</si>
  <si>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</si>
  <si>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</si>
  <si>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</si>
  <si>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</si>
  <si>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</si>
  <si>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</si>
  <si>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</si>
  <si>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</si>
  <si>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</si>
  <si>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</si>
  <si>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</si>
  <si>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</si>
  <si>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</si>
  <si>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</si>
  <si>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</si>
  <si>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</si>
  <si>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</si>
  <si>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</si>
  <si>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</si>
  <si>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</si>
  <si>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</si>
  <si>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</si>
  <si>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</si>
  <si>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</si>
  <si>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</si>
  <si>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</si>
  <si>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</si>
  <si>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</si>
  <si>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</si>
  <si>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</si>
  <si>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</si>
  <si>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</si>
  <si>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</si>
  <si>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</si>
  <si>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</si>
  <si>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</si>
  <si>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</si>
  <si>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</si>
  <si>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</si>
  <si>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</si>
  <si>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</si>
  <si>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</si>
  <si>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</si>
  <si>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</si>
  <si>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</si>
  <si>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</si>
  <si>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</si>
  <si>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</si>
  <si>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</si>
  <si>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</si>
  <si>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</si>
  <si>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</si>
  <si>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</si>
  <si>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</si>
  <si>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</si>
  <si>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</si>
  <si>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</si>
  <si>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</si>
  <si>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</si>
  <si>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</si>
  <si>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</si>
  <si>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</si>
  <si>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</si>
  <si>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</si>
  <si>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</si>
  <si>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</si>
  <si>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</si>
  <si>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</si>
  <si>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</si>
  <si>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</si>
  <si>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</si>
  <si>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</si>
  <si>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</si>
  <si>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</si>
  <si>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</si>
  <si>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</si>
  <si>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</si>
  <si>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</si>
  <si>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</si>
  <si>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</si>
  <si>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</si>
  <si>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</si>
  <si>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</si>
  <si>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</si>
  <si>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</si>
  <si>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</si>
  <si>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</si>
  <si>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</si>
  <si>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</si>
  <si>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</si>
  <si>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</si>
  <si>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</si>
  <si>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</si>
  <si>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</si>
  <si>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</si>
  <si>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</si>
  <si>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</si>
  <si>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</si>
  <si>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</si>
  <si>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</si>
  <si>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</si>
  <si>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</si>
  <si>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</si>
  <si>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</si>
  <si>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</si>
  <si>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</si>
  <si>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</si>
  <si>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</si>
  <si>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</si>
  <si>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</si>
  <si>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</si>
  <si>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</si>
  <si>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</si>
  <si>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</si>
  <si>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</si>
  <si>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</si>
  <si>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</si>
  <si>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</si>
  <si>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</si>
  <si>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</si>
  <si>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</si>
  <si>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</si>
  <si>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</si>
  <si>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</si>
  <si>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</si>
  <si>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</si>
  <si>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</si>
  <si>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</si>
  <si>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</si>
  <si>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</si>
  <si>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</si>
  <si>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</si>
  <si>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</si>
  <si>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</si>
  <si>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</si>
  <si>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</si>
  <si>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</si>
  <si>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</si>
  <si>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</si>
  <si>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</si>
  <si>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</si>
  <si>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</si>
  <si>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</si>
  <si>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</si>
  <si>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</si>
  <si>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</si>
  <si>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</si>
  <si>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</si>
  <si>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</si>
  <si>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</si>
  <si>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</si>
  <si>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</si>
  <si>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</si>
  <si>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</si>
  <si>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</si>
  <si>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</si>
  <si>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</si>
  <si>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</si>
  <si>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</si>
  <si>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</si>
  <si>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</si>
  <si>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</si>
  <si>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</si>
  <si>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</si>
  <si>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</si>
  <si>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</si>
  <si>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</si>
  <si>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</si>
  <si>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</si>
  <si>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</si>
  <si>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</si>
  <si>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</si>
  <si>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</si>
  <si>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</si>
  <si>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</si>
  <si>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</si>
  <si>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</si>
  <si>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</si>
  <si>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</si>
  <si>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</si>
  <si>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</si>
  <si>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</si>
  <si>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</si>
  <si>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</si>
  <si>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</si>
  <si>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</si>
  <si>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</si>
  <si>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</si>
  <si>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</si>
  <si>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</si>
  <si>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</si>
  <si>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</si>
  <si>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</si>
  <si>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</si>
  <si>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</si>
  <si>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</si>
  <si>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</si>
  <si>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</si>
  <si>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</si>
  <si>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</si>
  <si>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</si>
  <si>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</si>
  <si>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</si>
  <si>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</si>
  <si>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</si>
  <si>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</si>
  <si>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</si>
  <si>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</si>
  <si>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</si>
  <si>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</si>
  <si>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</si>
  <si>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</si>
  <si>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</si>
  <si>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</si>
  <si>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</si>
  <si>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</si>
  <si>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</si>
  <si>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</si>
  <si>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</si>
  <si>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</si>
  <si>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</si>
  <si>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</si>
  <si>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</si>
  <si>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</si>
  <si>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</si>
  <si>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</si>
  <si>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</si>
  <si>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</si>
  <si>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</si>
  <si>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</si>
  <si>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</si>
  <si>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</si>
  <si>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</si>
  <si>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</si>
  <si>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</si>
  <si>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</si>
  <si>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</si>
  <si>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</si>
  <si>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</si>
  <si>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</si>
  <si>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</si>
  <si>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</si>
  <si>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</si>
  <si>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</si>
  <si>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</si>
  <si>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</si>
  <si>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</si>
  <si>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</si>
  <si>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</si>
  <si>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</si>
  <si>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</si>
  <si>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</si>
  <si>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</si>
  <si>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</si>
  <si>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</si>
  <si>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</si>
  <si>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</si>
  <si>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</si>
  <si>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</si>
  <si>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</si>
  <si>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</si>
  <si>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</si>
  <si>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</si>
  <si>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</si>
  <si>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</si>
  <si>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</si>
  <si>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</si>
  <si>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</si>
  <si>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</si>
  <si>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</si>
  <si>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</si>
  <si>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</si>
  <si>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</si>
  <si>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</si>
  <si>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</si>
  <si>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</si>
  <si>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</si>
  <si>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</si>
  <si>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</si>
  <si>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</si>
  <si>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</si>
  <si>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</si>
  <si>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</si>
  <si>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</si>
  <si>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</si>
  <si>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</si>
  <si>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</si>
  <si>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</si>
  <si>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</si>
  <si>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</si>
  <si>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</si>
  <si>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</si>
  <si>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</si>
  <si>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</si>
  <si>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</si>
  <si>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</si>
  <si>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</si>
  <si>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</si>
  <si>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</si>
  <si>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</si>
  <si>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</si>
  <si>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</si>
  <si>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</si>
  <si>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</si>
  <si>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</si>
  <si>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</si>
  <si>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</si>
  <si>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</si>
  <si>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</si>
  <si>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</si>
  <si>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</si>
  <si>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</si>
  <si>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</si>
  <si>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</si>
  <si>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</si>
  <si>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</si>
  <si>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</si>
  <si>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</si>
  <si>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</si>
  <si>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</si>
  <si>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</si>
  <si>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</si>
  <si>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</si>
  <si>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</si>
  <si>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</si>
  <si>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</si>
  <si>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</si>
  <si>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</si>
  <si>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</si>
  <si>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</si>
  <si>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</si>
  <si>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</si>
  <si>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</si>
  <si>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</si>
  <si>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</si>
  <si>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</si>
  <si>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</si>
  <si>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</si>
  <si>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</si>
  <si>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</si>
  <si>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</si>
  <si>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</si>
  <si>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</si>
  <si>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</si>
  <si>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</si>
  <si>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</si>
  <si>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</si>
  <si>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</si>
  <si>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</si>
  <si>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</si>
  <si>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</si>
  <si>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</si>
  <si>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</si>
  <si>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</si>
  <si>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</si>
  <si>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</si>
  <si>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</si>
  <si>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</si>
  <si>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</si>
  <si>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</si>
  <si>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</si>
  <si>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</si>
  <si>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</si>
  <si>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</si>
  <si>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</si>
  <si>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</si>
  <si>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</si>
  <si>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</si>
  <si>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</si>
  <si>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</si>
  <si>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</si>
  <si>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</si>
  <si>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</si>
  <si>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</si>
  <si>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</si>
  <si>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</si>
  <si>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</si>
  <si>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</si>
  <si>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</si>
  <si>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</si>
  <si>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</si>
  <si>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</si>
  <si>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</si>
  <si>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</si>
  <si>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</si>
  <si>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</si>
  <si>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</si>
  <si>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</si>
  <si>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</si>
  <si>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</si>
  <si>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</si>
  <si>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</si>
  <si>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</si>
  <si>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</si>
  <si>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</si>
  <si>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</si>
  <si>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</si>
  <si>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</si>
  <si>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</si>
  <si>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</si>
  <si>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</si>
  <si>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</si>
  <si>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</si>
  <si>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</si>
  <si>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</si>
  <si>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</si>
  <si>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</si>
  <si>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</si>
  <si>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</si>
  <si>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</si>
  <si>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</si>
  <si>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</si>
  <si>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</si>
  <si>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</si>
  <si>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</si>
  <si>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</si>
  <si>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</si>
  <si>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</si>
  <si>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</si>
  <si>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</si>
  <si>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</si>
  <si>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</si>
  <si>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</si>
  <si>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</si>
  <si>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</si>
  <si>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</si>
  <si>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</si>
  <si>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</si>
  <si>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</si>
  <si>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</si>
  <si>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</si>
  <si>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</si>
  <si>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</si>
  <si>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</si>
  <si>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</si>
  <si>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</si>
  <si>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</si>
  <si>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</si>
  <si>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</si>
  <si>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</si>
  <si>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</si>
  <si>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</si>
  <si>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</si>
  <si>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</si>
  <si>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</si>
  <si>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</si>
  <si>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</si>
  <si>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</si>
  <si>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</si>
  <si>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</si>
  <si>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</si>
  <si>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</si>
  <si>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</si>
  <si>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</si>
  <si>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</si>
  <si>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</si>
  <si>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</si>
  <si>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</si>
  <si>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</si>
  <si>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</si>
  <si>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</si>
  <si>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</si>
  <si>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</si>
  <si>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</si>
  <si>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</si>
  <si>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</si>
  <si>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</si>
  <si>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</si>
  <si>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</si>
  <si>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</si>
  <si>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</si>
  <si>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</si>
  <si>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</si>
  <si>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</si>
  <si>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</si>
  <si>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</si>
  <si>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</si>
  <si>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</si>
  <si>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</si>
  <si>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</si>
  <si>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</si>
  <si>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</si>
  <si>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</si>
  <si>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</si>
  <si>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</si>
  <si>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</si>
  <si>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</si>
  <si>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</si>
  <si>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</si>
  <si>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</si>
  <si>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</si>
  <si>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</si>
  <si>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</si>
  <si>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</si>
  <si>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</si>
  <si>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</si>
  <si>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</si>
  <si>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</si>
  <si>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</si>
  <si>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</si>
  <si>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</si>
  <si>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</si>
  <si>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</si>
  <si>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</si>
  <si>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</si>
  <si>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</si>
  <si>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</si>
  <si>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</si>
  <si>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</si>
  <si>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</si>
  <si>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</si>
  <si>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</si>
  <si>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</si>
  <si>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</si>
  <si>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</si>
  <si>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</si>
  <si>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</si>
  <si>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</si>
  <si>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</si>
  <si>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</si>
  <si>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</si>
  <si>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</si>
  <si>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</si>
  <si>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</si>
  <si>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</si>
  <si>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</si>
  <si>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</si>
  <si>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</si>
  <si>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</si>
  <si>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</si>
  <si>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</si>
  <si>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</si>
  <si>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</si>
  <si>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</si>
  <si>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</si>
  <si>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</si>
  <si>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</si>
  <si>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</si>
  <si>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</si>
  <si>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</si>
  <si>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</si>
  <si>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</si>
  <si>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</si>
  <si>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</si>
  <si>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</si>
  <si>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</si>
  <si>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</si>
  <si>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</si>
  <si>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</si>
  <si>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</si>
  <si>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</si>
  <si>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</si>
  <si>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</si>
  <si>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</si>
  <si>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</si>
  <si>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</si>
  <si>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</si>
  <si>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</si>
  <si>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</si>
  <si>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</si>
  <si>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</si>
  <si>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</si>
  <si>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</si>
  <si>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</si>
  <si>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</si>
  <si>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</si>
  <si>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</si>
  <si>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</si>
  <si>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</si>
  <si>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</si>
  <si>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</si>
  <si>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</si>
  <si>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</si>
  <si>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</si>
  <si>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</si>
  <si>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</si>
  <si>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</si>
  <si>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</si>
  <si>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</si>
  <si>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</si>
  <si>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</si>
  <si>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</si>
  <si>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</si>
  <si>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</si>
  <si>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</si>
  <si>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</si>
  <si>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</si>
  <si>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</si>
  <si>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</si>
  <si>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</si>
  <si>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</si>
  <si>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</si>
  <si>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</si>
  <si>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</si>
  <si>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</si>
  <si>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</si>
  <si>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</si>
  <si>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</si>
  <si>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</si>
  <si>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</si>
  <si>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</si>
  <si>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</si>
  <si>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</si>
  <si>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</si>
  <si>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</si>
  <si>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</si>
  <si>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</si>
  <si>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</si>
  <si>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</si>
  <si>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</si>
  <si>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</si>
  <si>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</si>
  <si>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</si>
  <si>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</si>
  <si>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</si>
  <si>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</si>
  <si>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</si>
  <si>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</si>
  <si>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</si>
  <si>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</si>
  <si>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</si>
  <si>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</si>
  <si>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</si>
  <si>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</si>
  <si>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</si>
  <si>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</si>
  <si>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</si>
  <si>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</si>
  <si>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</si>
  <si>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</si>
  <si>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</si>
  <si>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</si>
  <si>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</si>
  <si>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</si>
  <si>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</si>
  <si>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</si>
  <si>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</si>
  <si>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</si>
  <si>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</si>
  <si>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</si>
  <si>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</si>
  <si>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</si>
  <si>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</si>
  <si>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</si>
  <si>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</si>
  <si>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</si>
  <si>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</si>
  <si>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</si>
  <si>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</si>
  <si>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</si>
  <si>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</si>
  <si>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</si>
  <si>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</si>
  <si>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</si>
  <si>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</si>
  <si>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</si>
  <si>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</si>
  <si>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</si>
  <si>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</si>
  <si>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</si>
  <si>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</si>
  <si>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</si>
  <si>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</si>
  <si>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</si>
  <si>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</si>
  <si>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</si>
  <si>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</si>
  <si>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</si>
  <si>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</si>
  <si>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</si>
  <si>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</si>
  <si>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</si>
  <si>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</si>
  <si>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</si>
  <si>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</si>
  <si>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</si>
  <si>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</si>
  <si>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</si>
  <si>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</si>
  <si>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</si>
  <si>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</si>
  <si>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</si>
  <si>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</si>
  <si>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</si>
  <si>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</si>
  <si>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</si>
  <si>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</si>
  <si>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</si>
  <si>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</si>
  <si>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</si>
  <si>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</si>
  <si>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</si>
  <si>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</si>
  <si>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</si>
  <si>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</si>
  <si>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</si>
  <si>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</si>
  <si>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</si>
  <si>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</si>
  <si>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</si>
  <si>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</si>
  <si>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</si>
  <si>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</si>
  <si>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</si>
  <si>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</si>
  <si>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</si>
  <si>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</si>
  <si>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</si>
  <si>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</si>
  <si>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</si>
  <si>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</si>
  <si>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</si>
  <si>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</si>
  <si>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</si>
  <si>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</si>
  <si>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</si>
  <si>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</si>
  <si>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</si>
  <si>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</si>
  <si>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</si>
  <si>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</si>
  <si>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</si>
  <si>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</si>
  <si>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</si>
  <si>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</si>
  <si>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</si>
  <si>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</si>
  <si>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</si>
  <si>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</si>
  <si>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</si>
  <si>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</si>
  <si>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</si>
  <si>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</si>
  <si>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</si>
  <si>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</si>
  <si>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</si>
  <si>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</si>
  <si>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</si>
  <si>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</si>
  <si>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</si>
  <si>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</si>
  <si>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</si>
  <si>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</si>
  <si>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</si>
  <si>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</si>
  <si>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</si>
  <si>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</si>
  <si>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</si>
  <si>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</si>
  <si>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</si>
  <si>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</si>
  <si>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</si>
  <si>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</si>
  <si>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</si>
  <si>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</si>
  <si>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</si>
  <si>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</si>
  <si>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</si>
  <si>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</si>
  <si>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</si>
  <si>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</si>
  <si>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</si>
  <si>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</si>
  <si>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</si>
  <si>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</si>
  <si>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</si>
  <si>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</si>
  <si>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</si>
  <si>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</si>
  <si>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</si>
  <si>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</si>
  <si>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</si>
  <si>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</si>
  <si>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</si>
  <si>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</si>
  <si>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</si>
  <si>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</si>
  <si>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</si>
  <si>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</si>
  <si>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</si>
  <si>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</si>
  <si>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</si>
  <si>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</si>
  <si>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</si>
  <si>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</si>
  <si>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</si>
  <si>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</si>
  <si>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</si>
  <si>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</si>
  <si>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</si>
  <si>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</si>
  <si>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</si>
  <si>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</si>
  <si>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</si>
  <si>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</si>
  <si>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</si>
  <si>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</si>
  <si>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</si>
  <si>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</si>
  <si>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</si>
  <si>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</si>
  <si>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</si>
  <si>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</si>
  <si>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</si>
  <si>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</si>
  <si>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</si>
  <si>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</si>
  <si>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</si>
  <si>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</si>
  <si>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</si>
  <si>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</si>
  <si>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</si>
  <si>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</si>
  <si>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</si>
  <si>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</si>
  <si>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</si>
  <si>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</si>
  <si>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</si>
  <si>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</si>
  <si>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</si>
  <si>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</si>
  <si>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</si>
  <si>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</si>
  <si>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</si>
  <si>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</si>
  <si>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</si>
  <si>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</si>
  <si>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</si>
  <si>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</si>
  <si>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</si>
  <si>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</si>
  <si>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</si>
  <si>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</si>
  <si>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</si>
  <si>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</si>
  <si>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</si>
  <si>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</si>
  <si>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</si>
  <si>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</si>
  <si>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</si>
  <si>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</si>
  <si>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</si>
  <si>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</si>
  <si>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</si>
  <si>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</si>
  <si>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</si>
  <si>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</si>
  <si>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</si>
  <si>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</si>
  <si>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</si>
  <si>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</si>
  <si>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</si>
  <si>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</si>
  <si>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</si>
  <si>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</si>
  <si>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</si>
  <si>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</si>
  <si>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</si>
  <si>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</si>
  <si>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</si>
  <si>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</si>
  <si>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</si>
  <si>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</si>
  <si>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</si>
  <si>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</si>
  <si>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</si>
  <si>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</si>
  <si>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</si>
  <si>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</si>
  <si>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</si>
  <si>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</si>
  <si>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</si>
  <si>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</si>
  <si>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</si>
  <si>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</si>
  <si>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</si>
  <si>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</si>
  <si>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</si>
  <si>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</si>
  <si>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</si>
  <si>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</si>
  <si>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</si>
  <si>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</si>
  <si>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</si>
  <si>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</si>
  <si>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</si>
  <si>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</si>
  <si>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</si>
  <si>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</si>
  <si>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</si>
  <si>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</si>
  <si>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</si>
  <si>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</si>
  <si>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</si>
  <si>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</si>
  <si>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</si>
  <si>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</si>
  <si>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</si>
  <si>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</si>
  <si>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</si>
  <si>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</si>
  <si>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</si>
  <si>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</si>
  <si>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</si>
  <si>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</si>
  <si>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</si>
  <si>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</si>
  <si>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</si>
  <si>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</si>
  <si>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</si>
  <si>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</si>
  <si>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</si>
  <si>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</si>
  <si>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</si>
  <si>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</si>
  <si>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</si>
  <si>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</si>
  <si>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</si>
  <si>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</si>
  <si>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</si>
  <si>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</si>
  <si>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</si>
  <si>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</si>
  <si>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</si>
  <si>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</si>
  <si>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</si>
  <si>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</si>
  <si>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</si>
  <si>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</si>
  <si>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</si>
  <si>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</si>
  <si>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</si>
  <si>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</si>
  <si>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</si>
  <si>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</si>
  <si>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</si>
  <si>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</si>
  <si>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</si>
  <si>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</si>
  <si>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</si>
  <si>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</si>
  <si>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</si>
  <si>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</si>
  <si>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</si>
  <si>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</si>
  <si>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</si>
  <si>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</si>
  <si>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</si>
  <si>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</si>
  <si>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</si>
  <si>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</si>
  <si>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</si>
  <si>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</si>
  <si>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</si>
  <si>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</si>
  <si>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</si>
  <si>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</si>
  <si>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</si>
  <si>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</si>
  <si>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</si>
  <si>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</si>
  <si>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</si>
  <si>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</si>
  <si>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</si>
  <si>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</si>
  <si>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</si>
  <si>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</si>
  <si>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</si>
  <si>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</si>
  <si>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</si>
  <si>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</si>
  <si>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</si>
  <si>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</si>
  <si>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</si>
  <si>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</si>
  <si>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</si>
  <si>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</si>
  <si>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</si>
  <si>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</si>
  <si>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</si>
  <si>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</si>
  <si>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</si>
  <si>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</si>
  <si>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</si>
  <si>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</si>
  <si>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</si>
  <si>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</si>
  <si>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</si>
  <si>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</si>
  <si>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</si>
  <si>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</si>
  <si>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</si>
  <si>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</si>
  <si>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</si>
  <si>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</si>
  <si>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</si>
  <si>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</si>
  <si>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</si>
  <si>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</si>
  <si>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</si>
  <si>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</si>
  <si>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</si>
  <si>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</si>
  <si>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</si>
  <si>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</si>
  <si>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</si>
  <si>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</si>
  <si>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</si>
  <si>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</si>
  <si>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</si>
  <si>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</si>
  <si>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</si>
  <si>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</si>
  <si>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</si>
  <si>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</si>
  <si>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</si>
  <si>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</si>
  <si>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</si>
  <si>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</si>
  <si>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</si>
  <si>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</si>
  <si>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</si>
  <si>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</si>
  <si>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</si>
  <si>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</si>
  <si>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</si>
  <si>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</si>
  <si>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</si>
  <si>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</si>
  <si>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</si>
  <si>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</si>
  <si>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</si>
  <si>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</si>
  <si>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</si>
  <si>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</si>
  <si>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</si>
  <si>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</si>
  <si>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</si>
  <si>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</si>
  <si>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</si>
  <si>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</si>
  <si>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</si>
  <si>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</si>
  <si>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</si>
  <si>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</si>
  <si>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</si>
  <si>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</si>
  <si>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</si>
  <si>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</si>
  <si>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</si>
  <si>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</si>
  <si>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</si>
  <si>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</si>
  <si>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</si>
  <si>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</si>
  <si>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</si>
  <si>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</si>
  <si>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</si>
  <si>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</si>
  <si>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</si>
  <si>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</si>
  <si>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</si>
  <si>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</si>
  <si>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</si>
  <si>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</si>
  <si>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</si>
  <si>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</si>
  <si>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</si>
  <si>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</si>
  <si>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</si>
  <si>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</si>
  <si>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</si>
  <si>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</si>
  <si>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</si>
  <si>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</si>
  <si>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</si>
  <si>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</si>
  <si>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</si>
  <si>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</si>
  <si>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</si>
  <si>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</si>
  <si>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</si>
  <si>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</si>
  <si>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</si>
  <si>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</si>
  <si>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</si>
  <si>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</si>
  <si>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</si>
  <si>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</si>
  <si>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</si>
  <si>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</si>
  <si>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</si>
  <si>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</si>
  <si>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</si>
  <si>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</si>
  <si>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</si>
  <si>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</si>
  <si>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</si>
  <si>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</si>
  <si>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</si>
  <si>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</si>
  <si>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</si>
  <si>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</si>
  <si>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</si>
  <si>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</si>
  <si>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</si>
  <si>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</si>
  <si>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</si>
  <si>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</si>
  <si>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</si>
  <si>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</si>
  <si>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</si>
  <si>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</si>
  <si>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</si>
  <si>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</si>
  <si>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</si>
  <si>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</si>
  <si>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</si>
  <si>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</si>
  <si>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</si>
  <si>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</si>
  <si>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</si>
  <si>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</si>
  <si>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</si>
  <si>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</si>
  <si>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</si>
  <si>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</si>
  <si>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</si>
  <si>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</si>
  <si>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</si>
  <si>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</si>
  <si>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</si>
  <si>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</si>
  <si>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</si>
  <si>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</si>
  <si>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</si>
  <si>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</si>
  <si>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</si>
  <si>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</si>
  <si>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</si>
  <si>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</si>
  <si>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</si>
  <si>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</si>
  <si>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</si>
  <si>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</si>
  <si>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</si>
  <si>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</si>
  <si>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</si>
  <si>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</si>
  <si>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</si>
  <si>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</si>
  <si>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</si>
  <si>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</si>
  <si>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</si>
  <si>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</si>
  <si>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</si>
  <si>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</si>
  <si>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</si>
  <si>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</si>
  <si>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</si>
  <si>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</si>
  <si>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</si>
  <si>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</si>
  <si>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</si>
  <si>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</si>
  <si>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</si>
  <si>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</si>
  <si>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</si>
  <si>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</si>
  <si>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</si>
  <si>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</si>
  <si>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</si>
  <si>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</si>
  <si>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</si>
  <si>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</si>
  <si>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</si>
  <si>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</si>
  <si>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</si>
  <si>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</si>
  <si>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</si>
  <si>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</si>
  <si>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</si>
  <si>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</si>
  <si>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</si>
  <si>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</si>
  <si>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</si>
  <si>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</si>
  <si>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</si>
  <si>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</si>
  <si>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</si>
  <si>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</si>
  <si>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</si>
  <si>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</si>
  <si>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</si>
  <si>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</si>
  <si>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</si>
  <si>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</si>
  <si>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</si>
  <si>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</si>
  <si>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</si>
  <si>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</si>
  <si>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</si>
  <si>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</si>
  <si>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</si>
  <si>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</si>
  <si>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</si>
  <si>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</si>
  <si>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</si>
  <si>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</si>
  <si>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</si>
  <si>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</si>
  <si>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</si>
  <si>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</si>
  <si>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</si>
  <si>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</si>
  <si>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</si>
  <si>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</si>
  <si>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</si>
  <si>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</si>
  <si>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</si>
  <si>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</si>
  <si>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</si>
  <si>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</si>
  <si>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</si>
  <si>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</si>
  <si>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</si>
  <si>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</si>
  <si>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</si>
  <si>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</si>
  <si>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</si>
  <si>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</si>
  <si>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</si>
  <si>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</si>
  <si>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</si>
  <si>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</si>
  <si>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</si>
  <si>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</si>
  <si>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</si>
  <si>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</si>
  <si>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</si>
  <si>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</si>
  <si>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</si>
  <si>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</si>
  <si>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</si>
  <si>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</si>
  <si>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</si>
  <si>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</si>
  <si>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</si>
  <si>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</si>
  <si>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</si>
  <si>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</si>
  <si>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</si>
  <si>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</si>
  <si>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</si>
  <si>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</si>
  <si>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</si>
  <si>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</si>
  <si>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</si>
  <si>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</si>
  <si>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</si>
  <si>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</si>
  <si>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</si>
  <si>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</si>
  <si>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</si>
  <si>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</si>
  <si>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</si>
  <si>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</si>
  <si>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</si>
  <si>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</si>
  <si>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</si>
  <si>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</si>
  <si>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</si>
  <si>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</si>
  <si>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</si>
  <si>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</si>
  <si>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</si>
  <si>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</si>
  <si>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</si>
  <si>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</si>
  <si>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</si>
  <si>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</si>
  <si>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</si>
  <si>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</si>
  <si>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</si>
  <si>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</si>
  <si>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</si>
  <si>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</si>
  <si>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</si>
  <si>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</si>
  <si>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</si>
  <si>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</si>
  <si>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</si>
  <si>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</si>
  <si>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</si>
  <si>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</si>
  <si>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</si>
  <si>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</si>
  <si>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</si>
  <si>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</si>
  <si>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</si>
  <si>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</si>
  <si>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</si>
  <si>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</si>
  <si>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</si>
  <si>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</si>
  <si>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</si>
  <si>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</si>
  <si>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</si>
  <si>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</si>
  <si>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</si>
  <si>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</si>
  <si>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</si>
  <si>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</si>
  <si>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</si>
  <si>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</si>
  <si>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</si>
  <si>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</si>
  <si>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</si>
  <si>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</si>
  <si>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</si>
  <si>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</si>
  <si>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</si>
  <si>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</si>
  <si>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</si>
  <si>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</si>
  <si>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</si>
  <si>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</si>
  <si>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</si>
  <si>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</si>
  <si>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</si>
  <si>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</si>
  <si>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</si>
  <si>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</si>
  <si>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</si>
  <si>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</si>
  <si>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</si>
  <si>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</si>
  <si>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</si>
  <si>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</si>
  <si>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</si>
  <si>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</si>
  <si>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</si>
  <si>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</si>
  <si>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</si>
  <si>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</si>
  <si>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</si>
  <si>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</si>
  <si>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</si>
  <si>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</si>
  <si>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</si>
  <si>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</si>
  <si>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</si>
  <si>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</si>
  <si>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</si>
  <si>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</si>
  <si>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</si>
  <si>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</si>
  <si>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</si>
  <si>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</si>
  <si>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</si>
  <si>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</si>
  <si>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</si>
  <si>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</si>
  <si>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</si>
  <si>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</si>
  <si>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</si>
  <si>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</si>
  <si>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</si>
  <si>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</si>
  <si>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</si>
  <si>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</si>
  <si>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</si>
  <si>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</si>
  <si>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</si>
  <si>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</si>
  <si>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</si>
  <si>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</si>
  <si>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</si>
  <si>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</si>
  <si>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</si>
  <si>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</si>
  <si>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</si>
  <si>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</si>
  <si>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</si>
  <si>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</si>
  <si>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</si>
  <si>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</si>
  <si>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</si>
  <si>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</si>
  <si>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</si>
  <si>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</si>
  <si>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</si>
  <si>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</si>
  <si>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</si>
  <si>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</si>
  <si>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</si>
  <si>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</si>
  <si>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</si>
  <si>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</si>
  <si>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</si>
  <si>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</si>
  <si>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</si>
  <si>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</si>
  <si>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</si>
  <si>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</si>
  <si>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</si>
  <si>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</si>
  <si>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</si>
  <si>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</si>
  <si>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</si>
  <si>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</si>
  <si>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</si>
  <si>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</si>
  <si>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</si>
  <si>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</si>
  <si>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</si>
  <si>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</si>
  <si>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</si>
  <si>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</si>
  <si>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</si>
  <si>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</si>
  <si>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</si>
  <si>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</si>
  <si>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</si>
  <si>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</si>
  <si>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</si>
  <si>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</si>
  <si>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</si>
  <si>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</si>
  <si>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</si>
  <si>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</si>
  <si>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</si>
  <si>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</si>
  <si>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</si>
  <si>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</si>
  <si>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</si>
  <si>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</si>
  <si>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</si>
  <si>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</si>
  <si>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</si>
  <si>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</si>
  <si>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</si>
  <si>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</si>
  <si>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</si>
  <si>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</si>
  <si>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</si>
  <si>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</si>
  <si>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</si>
  <si>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</si>
  <si>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</si>
  <si>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</si>
  <si>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</si>
  <si>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</si>
  <si>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</si>
  <si>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</si>
  <si>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</si>
  <si>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</si>
  <si>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</si>
  <si>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</si>
  <si>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</si>
  <si>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</si>
  <si>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</si>
  <si>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</si>
  <si>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</si>
  <si>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</si>
  <si>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</si>
  <si>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</si>
  <si>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</si>
  <si>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</si>
  <si>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</si>
  <si>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</si>
  <si>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</si>
  <si>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</si>
  <si>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</si>
  <si>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</si>
  <si>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</si>
  <si>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</si>
  <si>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</si>
  <si>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</si>
  <si>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</si>
  <si>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</si>
  <si>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</si>
  <si>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</si>
  <si>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</si>
  <si>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</si>
  <si>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</si>
  <si>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</si>
  <si>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</si>
  <si>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</si>
  <si>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</si>
  <si>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</si>
  <si>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</si>
  <si>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</si>
  <si>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</si>
  <si>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</si>
  <si>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</si>
  <si>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</si>
  <si>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</si>
  <si>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</si>
  <si>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</si>
  <si>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</si>
  <si>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</si>
  <si>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</si>
  <si>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</si>
  <si>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</si>
  <si>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</si>
  <si>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</si>
  <si>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</si>
  <si>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</si>
  <si>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</si>
  <si>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</si>
  <si>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</si>
  <si>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</si>
  <si>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</si>
  <si>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</si>
  <si>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</si>
  <si>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</si>
  <si>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</si>
  <si>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</si>
  <si>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</si>
  <si>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</si>
  <si>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</si>
  <si>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</si>
  <si>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</si>
  <si>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</si>
  <si>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</si>
  <si>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</si>
  <si>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</si>
  <si>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</si>
  <si>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</si>
  <si>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</si>
  <si>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</si>
  <si>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</si>
  <si>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</si>
  <si>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</si>
  <si>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</si>
  <si>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</si>
  <si>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</si>
  <si>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</si>
  <si>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</si>
  <si>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</si>
  <si>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</si>
  <si>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</si>
  <si>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</si>
  <si>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</si>
  <si>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</si>
  <si>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</si>
  <si>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</si>
  <si>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</si>
  <si>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</si>
  <si>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</si>
  <si>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</si>
  <si>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</si>
  <si>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</si>
  <si>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</si>
  <si>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</si>
  <si>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</si>
  <si>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</si>
  <si>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</si>
  <si>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</si>
  <si>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</si>
  <si>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</si>
  <si>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</si>
  <si>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</si>
  <si>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</si>
  <si>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</si>
  <si>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</si>
  <si>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</si>
  <si>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</si>
  <si>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</si>
  <si>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</si>
  <si>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</si>
  <si>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</si>
  <si>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</si>
  <si>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</si>
  <si>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</si>
  <si>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</si>
  <si>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</si>
  <si>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</si>
  <si>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</si>
  <si>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</si>
  <si>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</si>
  <si>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</si>
  <si>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</si>
  <si>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</si>
  <si>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</si>
  <si>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</si>
  <si>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</si>
  <si>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</si>
  <si>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</si>
  <si>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</si>
  <si>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</si>
  <si>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</si>
  <si>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</si>
  <si>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</si>
  <si>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</si>
  <si>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</si>
  <si>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</si>
  <si>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</si>
  <si>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</si>
  <si>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</si>
  <si>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</si>
  <si>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</si>
  <si>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</si>
  <si>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</si>
  <si>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</si>
  <si>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</si>
  <si>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</si>
  <si>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</si>
  <si>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</si>
  <si>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</si>
  <si>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</si>
  <si>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</si>
  <si>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</si>
  <si>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</si>
  <si>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</si>
  <si>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</si>
  <si>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</si>
  <si>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</si>
  <si>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</si>
  <si>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</si>
  <si>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</si>
  <si>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</si>
  <si>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</si>
  <si>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</si>
  <si>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</si>
  <si>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</si>
  <si>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</si>
  <si>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</si>
  <si>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</si>
  <si>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</si>
  <si>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</si>
  <si>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</si>
  <si>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</si>
  <si>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</si>
  <si>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</si>
  <si>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</si>
  <si>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</si>
  <si>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</si>
  <si>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</si>
  <si>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</si>
  <si>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</si>
  <si>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</si>
  <si>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</si>
  <si>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</si>
  <si>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</si>
  <si>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</si>
  <si>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</si>
  <si>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</si>
  <si>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</si>
  <si>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</si>
  <si>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</si>
  <si>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</si>
  <si>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</si>
  <si>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</si>
  <si>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</si>
  <si>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</si>
  <si>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</si>
  <si>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</si>
  <si>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</si>
  <si>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</si>
  <si>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</si>
  <si>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</si>
  <si>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</si>
  <si>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</si>
  <si>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</si>
  <si>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</si>
  <si>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</si>
  <si>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</si>
  <si>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</si>
  <si>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</si>
  <si>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</si>
  <si>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</si>
  <si>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</si>
  <si>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</si>
  <si>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</si>
  <si>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</si>
  <si>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</si>
  <si>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</si>
  <si>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</si>
  <si>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</si>
  <si>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</si>
  <si>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</si>
  <si>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</si>
  <si>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</si>
  <si>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</si>
  <si>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</si>
  <si>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</si>
  <si>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</si>
  <si>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</si>
  <si>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</si>
  <si>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</si>
  <si>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</si>
  <si>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</si>
  <si>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</si>
  <si>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</si>
  <si>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</si>
  <si>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</si>
  <si>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</si>
  <si>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</si>
  <si>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</si>
  <si>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</si>
  <si>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</si>
  <si>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</si>
  <si>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</si>
  <si>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</si>
  <si>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</si>
  <si>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</si>
  <si>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</si>
  <si>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</si>
  <si>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</si>
  <si>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</si>
  <si>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</si>
  <si>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</si>
  <si>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</si>
  <si>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</si>
  <si>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</si>
  <si>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</si>
  <si>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</si>
  <si>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</si>
  <si>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</si>
  <si>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</si>
  <si>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</si>
  <si>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</si>
  <si>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</si>
  <si>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</si>
  <si>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</si>
  <si>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</si>
  <si>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</si>
  <si>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</si>
  <si>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</si>
  <si>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</si>
  <si>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</si>
  <si>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</si>
  <si>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</si>
  <si>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</si>
  <si>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</si>
  <si>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</si>
  <si>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</si>
  <si>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</si>
  <si>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</si>
  <si>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</si>
  <si>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</si>
  <si>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</si>
  <si>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</si>
  <si>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</si>
  <si>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</si>
  <si>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</si>
  <si>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</si>
  <si>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</si>
  <si>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</si>
  <si>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</si>
  <si>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</si>
  <si>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</si>
  <si>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</si>
  <si>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</si>
  <si>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</si>
  <si>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</si>
  <si>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</si>
  <si>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</si>
  <si>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</si>
  <si>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</si>
  <si>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</si>
  <si>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</si>
  <si>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</si>
  <si>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</si>
  <si>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</si>
  <si>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</si>
  <si>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</si>
  <si>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</si>
  <si>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</si>
  <si>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</si>
  <si>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</si>
  <si>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</si>
  <si>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</si>
  <si>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</si>
  <si>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</si>
  <si>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</si>
  <si>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</si>
  <si>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</si>
  <si>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</si>
  <si>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</si>
  <si>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</si>
  <si>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</si>
  <si>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</si>
  <si>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</si>
  <si>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</si>
  <si>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</si>
  <si>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</si>
  <si>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</si>
  <si>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</si>
  <si>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</si>
  <si>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</si>
  <si>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</si>
  <si>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</si>
  <si>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</si>
  <si>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</si>
  <si>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</si>
  <si>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</si>
  <si>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</si>
  <si>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</si>
  <si>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</si>
  <si>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</si>
  <si>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</si>
  <si>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</si>
  <si>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</si>
  <si>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</si>
  <si>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</si>
  <si>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</si>
  <si>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</si>
  <si>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</si>
  <si>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</si>
  <si>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</si>
  <si>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</si>
  <si>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</si>
  <si>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</si>
  <si>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</si>
  <si>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</si>
  <si>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</si>
  <si>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</si>
  <si>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</si>
  <si>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</si>
  <si>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</si>
  <si>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</si>
  <si>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</si>
  <si>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</si>
  <si>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</si>
  <si>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</si>
  <si>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</si>
  <si>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</si>
  <si>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</si>
  <si>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</si>
  <si>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</si>
  <si>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</si>
  <si>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</si>
  <si>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</si>
  <si>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</si>
  <si>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</si>
  <si>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</si>
  <si>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</si>
  <si>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</si>
  <si>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</si>
  <si>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</si>
  <si>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</si>
  <si>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</si>
  <si>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</si>
  <si>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</si>
  <si>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</si>
  <si>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</si>
  <si>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</si>
  <si>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</si>
  <si>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</si>
  <si>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</si>
  <si>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</si>
  <si>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</si>
  <si>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</si>
  <si>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</si>
  <si>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</si>
  <si>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</si>
  <si>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</si>
  <si>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</si>
  <si>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</si>
  <si>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</si>
  <si>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</si>
  <si>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</si>
  <si>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</si>
  <si>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</si>
  <si>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</si>
  <si>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</si>
  <si>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</si>
  <si>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</si>
  <si>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</si>
  <si>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</si>
  <si>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</si>
  <si>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</si>
  <si>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</si>
  <si>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</si>
  <si>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</si>
  <si>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</si>
  <si>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</si>
  <si>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</si>
  <si>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</si>
  <si>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</si>
  <si>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</si>
  <si>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</si>
  <si>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</si>
  <si>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</si>
  <si>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</si>
  <si>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</si>
  <si>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</si>
  <si>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</si>
  <si>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</si>
  <si>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</si>
  <si>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</si>
  <si>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</si>
  <si>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</si>
  <si>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</si>
  <si>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</si>
  <si>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</si>
  <si>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</si>
  <si>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</si>
  <si>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</si>
  <si>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</si>
  <si>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</si>
  <si>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</si>
  <si>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</si>
  <si>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</si>
  <si>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</si>
  <si>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</si>
  <si>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</si>
  <si>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</si>
  <si>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</si>
  <si>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</si>
  <si>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</si>
  <si>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</si>
  <si>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</si>
  <si>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</si>
  <si>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</si>
  <si>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</si>
  <si>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</si>
  <si>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</si>
  <si>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</si>
  <si>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</si>
  <si>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</si>
  <si>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</si>
  <si>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</si>
  <si>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</si>
  <si>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</si>
  <si>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</si>
  <si>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</si>
  <si>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</si>
  <si>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</si>
  <si>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</si>
  <si>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</si>
  <si>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</si>
  <si>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</si>
  <si>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</si>
  <si>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</si>
  <si>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</si>
  <si>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</si>
  <si>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</si>
  <si>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</si>
  <si>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</si>
  <si>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</si>
  <si>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</si>
  <si>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</si>
  <si>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</si>
  <si>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</si>
  <si>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</si>
  <si>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</si>
  <si>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</si>
  <si>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</si>
  <si>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</si>
  <si>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</si>
  <si>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</si>
  <si>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</si>
  <si>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</si>
  <si>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</si>
  <si>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</si>
  <si>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</si>
  <si>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</si>
  <si>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</si>
  <si>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</si>
  <si>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</si>
  <si>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</si>
  <si>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</si>
  <si>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</si>
  <si>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</si>
  <si>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</si>
  <si>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</si>
  <si>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</si>
  <si>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</si>
  <si>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</si>
  <si>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</si>
  <si>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</si>
  <si>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</si>
  <si>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</si>
  <si>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</si>
  <si>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</si>
  <si>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</si>
  <si>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</si>
  <si>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</si>
  <si>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</si>
  <si>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</si>
  <si>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</si>
  <si>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</si>
  <si>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</si>
  <si>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</si>
  <si>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</si>
  <si>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</si>
  <si>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</si>
  <si>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</si>
  <si>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</si>
  <si>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</si>
  <si>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</si>
  <si>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</si>
  <si>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</si>
  <si>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</si>
  <si>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</si>
  <si>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</si>
  <si>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</si>
  <si>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</si>
  <si>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</si>
  <si>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</si>
  <si>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</si>
  <si>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</si>
  <si>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</si>
  <si>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</si>
  <si>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</si>
  <si>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</si>
  <si>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</si>
  <si>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</si>
  <si>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</si>
  <si>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</si>
  <si>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</si>
  <si>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</si>
  <si>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</si>
  <si>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</si>
  <si>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</si>
  <si>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</si>
  <si>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</si>
  <si>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</si>
  <si>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</si>
  <si>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</si>
  <si>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</si>
  <si>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</si>
  <si>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</si>
  <si>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</si>
  <si>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</si>
  <si>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</si>
  <si>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</si>
  <si>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</si>
  <si>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</si>
  <si>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</si>
  <si>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</si>
  <si>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</si>
  <si>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</si>
  <si>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</si>
  <si>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</si>
  <si>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</si>
  <si>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</si>
  <si>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</si>
  <si>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</si>
  <si>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</si>
  <si>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</si>
  <si>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</si>
  <si>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</si>
  <si>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</si>
  <si>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</si>
  <si>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</si>
  <si>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</si>
  <si>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</si>
  <si>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</si>
  <si>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</si>
  <si>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</si>
  <si>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</si>
  <si>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</si>
  <si>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</si>
  <si>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</si>
  <si>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</si>
  <si>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</si>
  <si>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</si>
  <si>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</si>
  <si>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</si>
  <si>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</si>
  <si>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</si>
  <si>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</si>
  <si>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</si>
  <si>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</si>
  <si>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</si>
  <si>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</si>
  <si>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</si>
  <si>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</si>
  <si>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</si>
  <si>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</si>
  <si>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</si>
  <si>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</si>
  <si>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</si>
  <si>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</si>
  <si>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</si>
  <si>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</si>
  <si>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</si>
  <si>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</si>
  <si>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</si>
  <si>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</si>
  <si>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</si>
  <si>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</si>
  <si>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</si>
  <si>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</si>
  <si>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</si>
  <si>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</si>
  <si>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</si>
  <si>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</si>
  <si>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</si>
  <si>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</si>
  <si>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</si>
  <si>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</si>
  <si>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</si>
  <si>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</si>
  <si>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</si>
  <si>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</si>
  <si>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</si>
  <si>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</si>
  <si>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</si>
  <si>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</si>
  <si>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</si>
  <si>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</si>
  <si>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</si>
  <si>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</si>
  <si>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</si>
  <si>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</si>
  <si>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</si>
  <si>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</si>
  <si>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</si>
  <si>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</si>
  <si>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</si>
  <si>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</si>
  <si>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</si>
  <si>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</si>
  <si>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</si>
  <si>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</si>
  <si>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</si>
  <si>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</si>
  <si>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</si>
  <si>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</si>
  <si>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</si>
  <si>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</si>
  <si>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</si>
  <si>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</si>
  <si>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</si>
  <si>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</si>
  <si>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</si>
  <si>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</si>
  <si>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</si>
  <si>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</si>
  <si>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</si>
  <si>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</si>
  <si>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</si>
  <si>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</si>
  <si>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</si>
  <si>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</si>
  <si>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</si>
  <si>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</si>
  <si>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</si>
  <si>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</si>
  <si>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</si>
  <si>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</si>
  <si>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</si>
  <si>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</si>
  <si>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</si>
  <si>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</si>
  <si>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</si>
  <si>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</si>
  <si>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</si>
  <si>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</si>
  <si>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</si>
  <si>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</si>
  <si>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</si>
  <si>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</si>
  <si>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</si>
  <si>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</si>
  <si>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</si>
  <si>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</si>
  <si>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</si>
  <si>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</si>
  <si>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</si>
  <si>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</si>
  <si>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</si>
  <si>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</si>
  <si>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</si>
  <si>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</si>
  <si>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</si>
  <si>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</si>
  <si>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</si>
  <si>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</si>
  <si>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</si>
  <si>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</si>
  <si>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</si>
  <si>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</si>
  <si>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</si>
  <si>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</si>
  <si>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</si>
  <si>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</si>
  <si>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</si>
  <si>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</si>
  <si>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</si>
  <si>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</si>
  <si>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</si>
  <si>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</si>
  <si>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</si>
  <si>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</si>
  <si>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</si>
  <si>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</si>
  <si>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</si>
  <si>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</si>
  <si>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</si>
  <si>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</si>
  <si>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</si>
  <si>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</si>
  <si>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</si>
  <si>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</si>
  <si>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</si>
  <si>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</si>
  <si>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</si>
  <si>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</si>
  <si>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</si>
  <si>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</si>
  <si>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</si>
  <si>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</si>
  <si>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</si>
  <si>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</si>
  <si>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</si>
  <si>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</si>
  <si>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</si>
  <si>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</si>
  <si>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</si>
  <si>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</si>
  <si>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</si>
  <si>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</si>
  <si>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</si>
  <si>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</si>
  <si>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</si>
  <si>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</si>
  <si>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</si>
  <si>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</si>
  <si>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</si>
  <si>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</si>
  <si>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</si>
  <si>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</si>
  <si>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</si>
  <si>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</si>
  <si>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</si>
  <si>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</si>
  <si>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</si>
  <si>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</si>
  <si>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</si>
  <si>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</si>
  <si>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</si>
  <si>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</si>
  <si>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</si>
  <si>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</si>
  <si>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</si>
  <si>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</si>
  <si>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</si>
  <si>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</si>
  <si>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</si>
  <si>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</si>
  <si>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</si>
  <si>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</si>
  <si>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</si>
  <si>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</si>
  <si>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</si>
  <si>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</si>
  <si>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</si>
  <si>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</si>
  <si>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</si>
  <si>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</si>
  <si>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</si>
  <si>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</si>
  <si>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</si>
  <si>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</si>
  <si>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</si>
  <si>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</si>
  <si>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</si>
  <si>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</si>
  <si>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</si>
  <si>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</si>
  <si>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</si>
  <si>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</si>
  <si>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</si>
  <si>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</si>
  <si>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</si>
  <si>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</si>
  <si>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</si>
  <si>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</si>
  <si>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</si>
  <si>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</si>
  <si>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</si>
  <si>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</si>
  <si>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</si>
  <si>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</si>
  <si>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</si>
  <si>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</si>
  <si>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</si>
  <si>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</si>
  <si>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</si>
  <si>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</si>
  <si>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</si>
  <si>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</si>
  <si>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</si>
  <si>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</si>
  <si>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</si>
  <si>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</si>
  <si>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</si>
  <si>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</si>
  <si>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</si>
  <si>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</si>
  <si>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</si>
  <si>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</si>
  <si>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</si>
  <si>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</si>
  <si>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</si>
  <si>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</si>
  <si>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</si>
  <si>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</si>
  <si>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</si>
  <si>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</si>
  <si>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</si>
  <si>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</si>
  <si>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</si>
  <si>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</si>
  <si>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</si>
  <si>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</si>
  <si>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</si>
  <si>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</si>
  <si>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</si>
  <si>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</si>
  <si>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</si>
  <si>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</si>
  <si>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</si>
  <si>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</si>
  <si>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</si>
  <si>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</si>
  <si>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</si>
  <si>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</si>
  <si>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</si>
  <si>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</si>
  <si>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</si>
  <si>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</si>
  <si>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</si>
  <si>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</si>
  <si>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</si>
  <si>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</si>
  <si>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</si>
  <si>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</si>
  <si>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</si>
  <si>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</si>
  <si>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</si>
  <si>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</si>
  <si>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</si>
  <si>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</si>
  <si>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</si>
  <si>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</si>
  <si>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</si>
  <si>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</si>
  <si>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</si>
  <si>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</si>
  <si>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</si>
  <si>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</si>
  <si>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</si>
  <si>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</si>
  <si>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</si>
  <si>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</si>
  <si>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</si>
  <si>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</si>
  <si>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</si>
  <si>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</si>
  <si>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</si>
  <si>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</si>
  <si>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</si>
  <si>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</si>
  <si>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</si>
  <si>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</si>
  <si>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</si>
  <si>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</si>
  <si>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</si>
  <si>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</si>
  <si>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</si>
  <si>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</si>
  <si>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</si>
  <si>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</si>
  <si>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</si>
  <si>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</si>
  <si>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</si>
  <si>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</si>
  <si>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</si>
  <si>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</si>
  <si>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</si>
  <si>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</si>
  <si>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</si>
  <si>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</si>
  <si>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</si>
  <si>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</si>
  <si>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</si>
  <si>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</si>
  <si>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</si>
  <si>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</si>
  <si>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</si>
  <si>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</si>
  <si>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</si>
  <si>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</si>
  <si>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</si>
  <si>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</si>
  <si>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</si>
  <si>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</si>
  <si>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</si>
  <si>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</si>
  <si>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</si>
  <si>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</si>
  <si>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</si>
  <si>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</si>
  <si>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</si>
  <si>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</si>
  <si>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</si>
  <si>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</si>
  <si>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</si>
  <si>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</si>
  <si>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</si>
  <si>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</si>
  <si>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</si>
  <si>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</si>
  <si>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</si>
  <si>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</si>
  <si>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</si>
  <si>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</si>
  <si>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</si>
  <si>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</si>
  <si>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</si>
  <si>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</si>
  <si>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</si>
  <si>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</si>
  <si>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</si>
  <si>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</si>
  <si>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</si>
  <si>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</si>
  <si>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</si>
  <si>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</si>
  <si>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</si>
  <si>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</si>
  <si>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</si>
  <si>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</si>
  <si>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</si>
  <si>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</si>
  <si>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</si>
  <si>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</si>
  <si>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</si>
  <si>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</si>
  <si>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</si>
  <si>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</si>
  <si>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</si>
  <si>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</si>
  <si>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</si>
  <si>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</si>
  <si>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</si>
  <si>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</si>
  <si>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</si>
  <si>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</si>
  <si>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</si>
  <si>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</si>
  <si>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</si>
  <si>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</si>
  <si>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</si>
  <si>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</si>
  <si>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</si>
  <si>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</si>
  <si>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</si>
  <si>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</si>
  <si>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</si>
  <si>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</si>
  <si>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</si>
  <si>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</si>
  <si>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</si>
  <si>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</si>
  <si>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</si>
  <si>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</si>
  <si>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</si>
  <si>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</si>
  <si>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</si>
  <si>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</si>
  <si>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</si>
  <si>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</si>
  <si>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</si>
  <si>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</si>
  <si>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</si>
  <si>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</si>
  <si>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</si>
  <si>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</si>
  <si>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</si>
  <si>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</si>
  <si>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</si>
  <si>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</si>
  <si>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</si>
  <si>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</si>
  <si>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</si>
  <si>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</si>
  <si>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</si>
  <si>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</si>
  <si>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</si>
  <si>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</si>
  <si>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</si>
  <si>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</si>
  <si>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</si>
  <si>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</si>
  <si>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</si>
  <si>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</si>
  <si>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</si>
  <si>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</si>
  <si>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</si>
  <si>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</si>
  <si>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</si>
  <si>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</si>
  <si>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</si>
  <si>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</si>
  <si>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</si>
  <si>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</si>
  <si>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</si>
  <si>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</si>
  <si>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</si>
  <si>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</si>
  <si>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</si>
  <si>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</si>
  <si>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</si>
  <si>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</si>
  <si>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</si>
  <si>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</si>
  <si>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</si>
  <si>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</si>
  <si>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</si>
  <si>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</si>
  <si>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</si>
  <si>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</si>
  <si>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</si>
  <si>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</si>
  <si>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</si>
  <si>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</si>
  <si>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</si>
  <si>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</si>
  <si>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</si>
  <si>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</si>
  <si>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</si>
  <si>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</si>
  <si>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</si>
  <si>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</si>
  <si>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</si>
  <si>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</si>
  <si>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</si>
  <si>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</si>
  <si>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</si>
  <si>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</si>
  <si>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</si>
  <si>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</si>
  <si>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</si>
  <si>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</si>
  <si>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</si>
  <si>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</si>
  <si>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</si>
  <si>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</si>
  <si>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</si>
  <si>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</si>
  <si>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</si>
  <si>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</si>
  <si>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</si>
  <si>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</si>
  <si>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</si>
  <si>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</si>
  <si>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</si>
  <si>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</si>
  <si>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</si>
  <si>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</si>
  <si>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</si>
  <si>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</si>
  <si>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</si>
  <si>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</si>
  <si>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</si>
  <si>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</si>
  <si>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</si>
  <si>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</si>
  <si>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</si>
  <si>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</si>
  <si>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</si>
  <si>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</si>
  <si>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</si>
  <si>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</si>
  <si>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</si>
  <si>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</si>
  <si>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</si>
  <si>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</si>
  <si>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</si>
  <si>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</si>
  <si>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</si>
  <si>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</si>
  <si>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</si>
  <si>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</si>
  <si>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</si>
  <si>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</si>
  <si>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</si>
  <si>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</si>
  <si>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</si>
  <si>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</si>
  <si>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</si>
  <si>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</si>
  <si>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</si>
  <si>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</si>
  <si>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</si>
  <si>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</si>
  <si>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</si>
  <si>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</si>
  <si>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</si>
  <si>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</si>
  <si>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</si>
  <si>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</si>
  <si>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</si>
  <si>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</si>
  <si>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</si>
  <si>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</si>
  <si>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</si>
  <si>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</si>
  <si>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</si>
  <si>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</si>
  <si>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</si>
  <si>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</si>
  <si>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</si>
  <si>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</si>
  <si>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</si>
  <si>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</si>
  <si>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</si>
  <si>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</si>
  <si>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</si>
  <si>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</si>
  <si>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</si>
  <si>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</si>
  <si>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</si>
  <si>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</si>
  <si>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</si>
  <si>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</si>
  <si>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</si>
  <si>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</si>
  <si>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</si>
  <si>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</si>
  <si>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</si>
  <si>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</si>
  <si>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</si>
  <si>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</si>
  <si>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</si>
  <si>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</si>
  <si>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</si>
  <si>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</si>
  <si>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</si>
  <si>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</si>
  <si>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</si>
  <si>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</si>
  <si>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</si>
  <si>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</si>
  <si>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</si>
  <si>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</si>
  <si>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</si>
  <si>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</si>
  <si>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</si>
  <si>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</si>
  <si>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</si>
  <si>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</si>
  <si>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</si>
  <si>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</si>
  <si>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</si>
  <si>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</si>
  <si>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</si>
  <si>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</si>
  <si>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</si>
  <si>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</si>
  <si>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</si>
  <si>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</si>
  <si>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</si>
  <si>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</si>
  <si>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</si>
  <si>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</si>
  <si>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</si>
  <si>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</si>
  <si>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</si>
  <si>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</si>
  <si>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</si>
  <si>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</si>
  <si>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</si>
  <si>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</si>
  <si>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</si>
  <si>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</si>
  <si>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</si>
  <si>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</si>
  <si>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</si>
  <si>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</si>
  <si>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</si>
  <si>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</si>
  <si>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</si>
  <si>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</si>
  <si>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</si>
  <si>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</si>
  <si>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</si>
  <si>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</si>
  <si>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</si>
  <si>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</si>
  <si>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</si>
  <si>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</si>
  <si>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</si>
  <si>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</si>
  <si>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</si>
  <si>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</si>
  <si>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</si>
  <si>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</si>
  <si>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</si>
  <si>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</si>
  <si>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</si>
  <si>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</si>
  <si>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</si>
  <si>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</si>
  <si>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</si>
  <si>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</si>
  <si>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</si>
  <si>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</si>
  <si>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</si>
  <si>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</si>
  <si>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</si>
  <si>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</si>
  <si>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</si>
  <si>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</si>
  <si>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</si>
  <si>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</si>
  <si>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</si>
  <si>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</si>
  <si>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</si>
  <si>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</si>
  <si>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</si>
  <si>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</si>
  <si>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</si>
  <si>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</si>
  <si>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</si>
  <si>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</si>
  <si>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</si>
  <si>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</si>
  <si>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</si>
  <si>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</si>
  <si>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</si>
  <si>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</si>
  <si>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</si>
  <si>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</si>
  <si>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</si>
  <si>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</si>
  <si>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</si>
  <si>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</si>
  <si>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</si>
  <si>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</si>
  <si>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</si>
  <si>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</si>
  <si>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</si>
  <si>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</si>
  <si>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</si>
  <si>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</si>
  <si>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</si>
  <si>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</si>
  <si>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</si>
  <si>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</si>
  <si>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</si>
  <si>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</si>
  <si>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</si>
  <si>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</si>
  <si>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</si>
  <si>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</si>
  <si>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</si>
  <si>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</si>
  <si>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</si>
  <si>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</si>
  <si>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</si>
  <si>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</si>
  <si>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</si>
  <si>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</si>
  <si>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</si>
  <si>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</si>
  <si>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</si>
  <si>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</si>
  <si>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</si>
  <si>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</si>
  <si>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</si>
  <si>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</si>
  <si>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</si>
  <si>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</si>
  <si>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</si>
  <si>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</si>
  <si>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</si>
  <si>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</si>
  <si>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</si>
  <si>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</si>
  <si>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</si>
  <si>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</si>
  <si>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</si>
  <si>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</si>
  <si>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</si>
  <si>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</si>
  <si>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</si>
  <si>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</si>
  <si>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</si>
  <si>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</si>
  <si>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</si>
  <si>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</si>
  <si>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</si>
  <si>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</si>
  <si>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</si>
  <si>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</si>
  <si>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</si>
  <si>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</si>
  <si>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</si>
  <si>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</si>
  <si>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</si>
  <si>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</si>
  <si>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</si>
  <si>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</si>
  <si>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</si>
  <si>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</si>
  <si>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</si>
  <si>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</si>
  <si>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</si>
  <si>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</si>
  <si>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</si>
  <si>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</si>
  <si>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</si>
  <si>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</si>
  <si>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</si>
  <si>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</si>
  <si>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</si>
  <si>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</si>
  <si>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</si>
  <si>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</si>
  <si>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</si>
  <si>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</si>
  <si>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</si>
  <si>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</si>
  <si>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</si>
  <si>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</si>
  <si>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</si>
  <si>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</si>
  <si>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</si>
  <si>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</si>
  <si>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</si>
  <si>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</si>
  <si>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</si>
  <si>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</si>
  <si>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</si>
  <si>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</si>
  <si>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</si>
  <si>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</si>
  <si>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</si>
  <si>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</si>
  <si>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</si>
  <si>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</si>
  <si>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</si>
  <si>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</si>
  <si>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</si>
  <si>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</si>
  <si>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</si>
  <si>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</si>
  <si>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</si>
  <si>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</si>
  <si>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</si>
  <si>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</si>
  <si>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</si>
  <si>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</si>
  <si>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</si>
  <si>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</si>
  <si>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</si>
  <si>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</si>
  <si>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</si>
  <si>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</si>
  <si>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</si>
  <si>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</si>
  <si>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</si>
  <si>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</si>
  <si>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</si>
  <si>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</si>
  <si>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</si>
  <si>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</si>
  <si>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</si>
  <si>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</si>
  <si>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</si>
  <si>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</si>
  <si>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</si>
  <si>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</si>
  <si>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</si>
  <si>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</si>
  <si>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</si>
  <si>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</si>
  <si>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</si>
  <si>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</si>
  <si>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</si>
  <si>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</si>
  <si>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</si>
  <si>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</si>
  <si>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</si>
  <si>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</si>
  <si>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</si>
  <si>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</si>
  <si>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</si>
  <si>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</si>
  <si>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</si>
  <si>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</si>
  <si>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</si>
  <si>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</si>
  <si>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</si>
  <si>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</si>
  <si>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</si>
  <si>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</si>
  <si>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</si>
  <si>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</si>
  <si>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</si>
  <si>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</si>
  <si>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</si>
  <si>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</si>
  <si>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</si>
  <si>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</si>
  <si>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</si>
  <si>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</si>
  <si>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</si>
  <si>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</si>
  <si>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</si>
  <si>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</si>
  <si>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</si>
  <si>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</si>
  <si>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</si>
  <si>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</si>
  <si>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</si>
  <si>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</si>
  <si>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</si>
  <si>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</si>
  <si>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</si>
  <si>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</si>
  <si>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</si>
  <si>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</si>
  <si>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</si>
  <si>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</si>
  <si>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</si>
  <si>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</si>
  <si>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</si>
  <si>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</si>
  <si>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</si>
  <si>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</si>
  <si>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</si>
  <si>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</si>
  <si>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</si>
  <si>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</si>
  <si>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</si>
  <si>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</si>
  <si>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</si>
  <si>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</si>
  <si>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</si>
  <si>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</si>
  <si>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</si>
  <si>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</si>
  <si>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</si>
  <si>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</si>
  <si>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</si>
  <si>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</si>
  <si>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</si>
  <si>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</si>
  <si>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</si>
  <si>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</si>
  <si>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</si>
  <si>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</si>
  <si>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</si>
  <si>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</si>
  <si>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</si>
  <si>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</si>
  <si>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</si>
  <si>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</si>
  <si>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</si>
  <si>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</si>
  <si>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</si>
  <si>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</si>
  <si>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</si>
  <si>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</si>
  <si>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</si>
  <si>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</si>
  <si>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</si>
  <si>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</si>
  <si>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</si>
  <si>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</si>
  <si>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</si>
  <si>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</si>
  <si>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</si>
  <si>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</si>
  <si>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</si>
  <si>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</si>
  <si>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</si>
  <si>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</si>
  <si>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</si>
  <si>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</si>
  <si>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</si>
  <si>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</si>
  <si>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</si>
  <si>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</si>
  <si>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</si>
  <si>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</si>
  <si>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</si>
  <si>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</si>
  <si>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</si>
  <si>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</si>
  <si>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</si>
  <si>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</si>
  <si>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</si>
  <si>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</si>
  <si>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</si>
  <si>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</si>
  <si>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</si>
  <si>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</si>
  <si>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</si>
  <si>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</si>
  <si>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</si>
  <si>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</si>
  <si>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</si>
  <si>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</si>
  <si>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</si>
  <si>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</si>
  <si>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</si>
  <si>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</si>
  <si>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</si>
  <si>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</si>
  <si>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</si>
  <si>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</si>
  <si>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</si>
  <si>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</si>
  <si>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</si>
  <si>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</si>
  <si>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</si>
  <si>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</si>
  <si>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</si>
  <si>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</si>
  <si>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</si>
  <si>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</si>
  <si>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</si>
  <si>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</si>
  <si>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</si>
  <si>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</si>
  <si>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</si>
  <si>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</si>
  <si>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</si>
  <si>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</si>
  <si>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</si>
  <si>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</si>
  <si>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</si>
  <si>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</si>
  <si>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</si>
  <si>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</si>
  <si>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</si>
  <si>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</si>
  <si>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</si>
  <si>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</si>
  <si>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</si>
  <si>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</si>
  <si>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</si>
  <si>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</si>
  <si>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</si>
  <si>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</si>
  <si>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</si>
  <si>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</si>
  <si>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</si>
  <si>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</si>
  <si>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</si>
  <si>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</si>
  <si>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</si>
  <si>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</si>
  <si>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</si>
  <si>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</si>
  <si>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</si>
  <si>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</si>
  <si>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</si>
  <si>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</si>
  <si>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</si>
  <si>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</si>
  <si>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</si>
  <si>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</si>
  <si>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</si>
  <si>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</si>
  <si>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</si>
  <si>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</si>
  <si>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</si>
  <si>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</si>
  <si>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</si>
  <si>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</si>
  <si>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</si>
  <si>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</si>
  <si>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</si>
  <si>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</si>
  <si>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</si>
  <si>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</si>
  <si>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</si>
  <si>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</si>
  <si>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</si>
  <si>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</si>
  <si>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</si>
  <si>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</si>
  <si>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</si>
  <si>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</si>
  <si>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</si>
  <si>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</si>
  <si>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</si>
  <si>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</si>
  <si>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</si>
  <si>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</si>
  <si>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</si>
  <si>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</si>
  <si>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</si>
  <si>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</si>
  <si>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</si>
  <si>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</si>
  <si>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</si>
  <si>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</si>
  <si>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</si>
  <si>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</si>
  <si>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</si>
  <si>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</si>
  <si>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</si>
  <si>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</si>
  <si>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</si>
  <si>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</si>
  <si>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</si>
  <si>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</si>
  <si>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</si>
  <si>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</si>
  <si>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</si>
  <si>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</si>
  <si>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</si>
  <si>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</si>
  <si>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</si>
  <si>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</si>
  <si>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</si>
  <si>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</si>
  <si>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</si>
  <si>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</si>
  <si>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</si>
  <si>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</si>
  <si>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</si>
  <si>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</si>
  <si>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</si>
  <si>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</si>
  <si>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</si>
  <si>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</si>
  <si>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</si>
  <si>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</si>
  <si>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</si>
  <si>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</si>
  <si>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</si>
  <si>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</si>
  <si>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</si>
  <si>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</si>
  <si>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</si>
  <si>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</si>
  <si>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</si>
  <si>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</si>
  <si>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</si>
  <si>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</si>
  <si>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</si>
  <si>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</si>
  <si>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</si>
  <si>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</si>
  <si>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</si>
  <si>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</si>
  <si>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</si>
  <si>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</si>
  <si>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</si>
  <si>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</si>
  <si>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</si>
  <si>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</si>
  <si>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</si>
  <si>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</si>
  <si>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</si>
  <si>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</si>
  <si>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</si>
  <si>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</si>
  <si>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</si>
  <si>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</si>
  <si>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</si>
  <si>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</si>
  <si>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</si>
  <si>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</si>
  <si>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</si>
  <si>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</si>
  <si>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</si>
  <si>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</si>
  <si>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</si>
  <si>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</si>
  <si>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</si>
  <si>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</si>
  <si>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</si>
  <si>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</si>
  <si>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</si>
  <si>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</si>
  <si>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</si>
  <si>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</si>
  <si>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</si>
  <si>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</si>
  <si>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</si>
  <si>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</si>
  <si>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</si>
  <si>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</si>
  <si>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</si>
  <si>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</si>
  <si>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</si>
  <si>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</si>
  <si>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</si>
  <si>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</si>
  <si>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</si>
  <si>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</si>
  <si>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</si>
  <si>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</si>
  <si>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</si>
  <si>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</si>
  <si>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</si>
  <si>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</si>
  <si>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</si>
  <si>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</si>
  <si>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</si>
  <si>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</si>
  <si>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</si>
  <si>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</si>
  <si>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</si>
  <si>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</si>
  <si>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</si>
  <si>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</si>
  <si>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</si>
  <si>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</si>
  <si>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</si>
  <si>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</si>
  <si>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</si>
  <si>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</si>
  <si>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</si>
  <si>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</si>
  <si>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</si>
  <si>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</si>
  <si>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</si>
  <si>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</si>
  <si>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</si>
  <si>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</si>
  <si>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</si>
  <si>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</si>
  <si>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</si>
  <si>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</si>
  <si>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</si>
  <si>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</si>
  <si>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</si>
  <si>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</si>
  <si>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</si>
  <si>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</si>
  <si>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</si>
  <si>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</si>
  <si>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</si>
  <si>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</si>
  <si>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</si>
  <si>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</si>
  <si>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</si>
  <si>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</si>
  <si>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</si>
  <si>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</si>
  <si>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</si>
  <si>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</si>
  <si>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</si>
  <si>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</si>
  <si>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</si>
  <si>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</si>
  <si>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</si>
  <si>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</si>
  <si>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</si>
  <si>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</si>
  <si>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</si>
  <si>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</si>
  <si>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</si>
  <si>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</si>
  <si>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</si>
  <si>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</si>
  <si>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</si>
  <si>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</si>
  <si>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</si>
  <si>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</si>
  <si>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</si>
  <si>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</si>
  <si>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</si>
  <si>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</si>
  <si>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</si>
  <si>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</si>
  <si>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</si>
  <si>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</si>
  <si>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</si>
  <si>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</si>
  <si>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</si>
  <si>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</si>
  <si>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</si>
  <si>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</si>
  <si>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</si>
  <si>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</si>
  <si>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</si>
  <si>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</si>
  <si>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</si>
  <si>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</si>
  <si>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</si>
  <si>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</si>
  <si>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</si>
  <si>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</si>
  <si>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</si>
  <si>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</si>
  <si>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</si>
  <si>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</si>
  <si>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</si>
  <si>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</si>
  <si>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</si>
  <si>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</si>
  <si>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</si>
  <si>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</si>
  <si>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</si>
  <si>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</si>
  <si>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</si>
  <si>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</si>
  <si>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</si>
  <si>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</si>
  <si>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</si>
  <si>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</si>
  <si>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</si>
  <si>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</si>
  <si>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</si>
  <si>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</si>
  <si>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</si>
  <si>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</si>
  <si>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</si>
  <si>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</si>
  <si>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</si>
  <si>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</si>
  <si>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</si>
  <si>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</si>
  <si>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</si>
  <si>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</si>
  <si>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</si>
  <si>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</si>
  <si>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</si>
  <si>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</si>
  <si>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</si>
  <si>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</si>
  <si>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</si>
  <si>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</si>
  <si>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</si>
  <si>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</si>
  <si>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</si>
  <si>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</si>
  <si>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</si>
  <si>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</si>
  <si>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</si>
  <si>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</si>
  <si>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</si>
  <si>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</si>
  <si>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</si>
  <si>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</si>
  <si>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</si>
  <si>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</si>
  <si>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</si>
  <si>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</si>
  <si>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</si>
  <si>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</si>
  <si>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</si>
  <si>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</si>
  <si>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</si>
  <si>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</si>
  <si>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</si>
  <si>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</si>
  <si>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</si>
  <si>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</si>
  <si>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</si>
  <si>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</si>
  <si>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</si>
  <si>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</si>
  <si>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</si>
  <si>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</si>
  <si>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</si>
  <si>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</si>
  <si>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</si>
  <si>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</si>
  <si>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</si>
  <si>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</si>
  <si>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</si>
  <si>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</si>
  <si>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</si>
  <si>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</si>
  <si>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</si>
  <si>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</si>
  <si>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</si>
  <si>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</si>
  <si>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</si>
  <si>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</si>
  <si>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</si>
  <si>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</si>
  <si>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</si>
  <si>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</si>
  <si>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</si>
  <si>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</si>
  <si>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</si>
  <si>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</si>
  <si>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</si>
  <si>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</si>
  <si>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</si>
  <si>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</si>
  <si>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</si>
  <si>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</si>
  <si>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</si>
  <si>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</si>
  <si>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</si>
  <si>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</si>
  <si>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</si>
  <si>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</si>
  <si>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</si>
  <si>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</si>
  <si>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</si>
  <si>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</si>
  <si>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</si>
  <si>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</si>
  <si>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</si>
  <si>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</si>
  <si>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</si>
  <si>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</si>
  <si>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</si>
  <si>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</si>
  <si>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</si>
  <si>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</si>
  <si>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</si>
  <si>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</si>
  <si>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</si>
  <si>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</si>
  <si>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</si>
  <si>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</si>
  <si>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</si>
  <si>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</si>
  <si>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</si>
  <si>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</si>
  <si>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</si>
  <si>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</si>
  <si>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</si>
  <si>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</si>
  <si>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</si>
  <si>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</si>
  <si>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</si>
  <si>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</si>
  <si>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</si>
  <si>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</si>
  <si>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</si>
  <si>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</si>
  <si>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</si>
  <si>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</si>
  <si>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</si>
  <si>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</si>
  <si>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</si>
  <si>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</si>
  <si>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</si>
  <si>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</si>
  <si>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</si>
  <si>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</si>
  <si>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</si>
  <si>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</si>
  <si>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</si>
  <si>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</si>
  <si>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</si>
  <si>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</si>
  <si>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</si>
  <si>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</si>
  <si>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</si>
  <si>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</si>
  <si>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</si>
  <si>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</si>
  <si>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</si>
  <si>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</si>
  <si>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</si>
  <si>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</si>
  <si>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</si>
  <si>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</si>
  <si>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</si>
  <si>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</si>
  <si>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</si>
  <si>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</si>
  <si>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</si>
  <si>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</si>
  <si>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</si>
  <si>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</si>
  <si>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</si>
  <si>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</si>
  <si>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</si>
  <si>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</si>
  <si>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</si>
  <si>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</si>
  <si>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</si>
  <si>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</si>
  <si>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</si>
  <si>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</si>
  <si>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</si>
  <si>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</si>
  <si>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</si>
  <si>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</si>
  <si>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</si>
  <si>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</si>
  <si>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</si>
  <si>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</si>
  <si>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</si>
  <si>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</si>
  <si>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</si>
  <si>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</si>
  <si>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</si>
  <si>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</si>
  <si>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</si>
  <si>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</si>
  <si>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</si>
  <si>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</si>
  <si>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</si>
  <si>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</si>
  <si>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</si>
  <si>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</si>
  <si>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</si>
  <si>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</si>
  <si>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</si>
  <si>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</si>
  <si>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</si>
  <si>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</si>
  <si>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</si>
  <si>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</si>
  <si>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</si>
  <si>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</si>
  <si>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</si>
  <si>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</si>
  <si>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</si>
  <si>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</si>
  <si>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</si>
  <si>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</si>
  <si>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</si>
  <si>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</si>
  <si>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</si>
  <si>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</si>
  <si>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</si>
  <si>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</si>
  <si>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</si>
  <si>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</si>
  <si>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</si>
  <si>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</si>
  <si>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</si>
  <si>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</si>
  <si>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</si>
  <si>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</si>
  <si>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</si>
  <si>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</si>
  <si>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</si>
  <si>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</si>
  <si>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</si>
  <si>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</si>
  <si>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</si>
  <si>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</si>
  <si>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</si>
  <si>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</si>
  <si>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</si>
  <si>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</si>
  <si>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</si>
  <si>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</si>
  <si>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</si>
  <si>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</si>
  <si>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</si>
  <si>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</si>
  <si>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</si>
  <si>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</si>
  <si>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</si>
  <si>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</si>
  <si>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</si>
  <si>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</si>
  <si>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</si>
  <si>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</si>
  <si>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</si>
  <si>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</si>
  <si>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</si>
  <si>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</si>
  <si>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</si>
  <si>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</si>
  <si>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</si>
  <si>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</si>
  <si>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</si>
  <si>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</si>
  <si>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</si>
  <si>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</si>
  <si>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</si>
  <si>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</si>
  <si>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</si>
  <si>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</si>
  <si>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</si>
  <si>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</si>
  <si>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</si>
  <si>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</si>
  <si>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</si>
  <si>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</si>
  <si>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</si>
  <si>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</si>
  <si>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</si>
  <si>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</si>
  <si>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</si>
  <si>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</si>
  <si>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</si>
  <si>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</si>
  <si>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</si>
  <si>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</si>
  <si>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</si>
  <si>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</si>
  <si>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</si>
  <si>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</si>
  <si>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</si>
  <si>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</si>
  <si>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</si>
  <si>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</si>
  <si>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</si>
  <si>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</si>
  <si>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</si>
  <si>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</si>
  <si>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</si>
  <si>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</si>
  <si>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</si>
  <si>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</si>
  <si>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</si>
  <si>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</si>
  <si>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</si>
  <si>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</si>
  <si>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</si>
  <si>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</si>
  <si>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</si>
  <si>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</si>
  <si>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</si>
  <si>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</si>
  <si>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</si>
  <si>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</si>
  <si>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</si>
  <si>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</si>
  <si>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</si>
  <si>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</si>
  <si>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</si>
  <si>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</si>
  <si>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</si>
  <si>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</si>
  <si>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</si>
  <si>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</si>
  <si>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</si>
  <si>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</si>
  <si>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</si>
  <si>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</si>
  <si>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</si>
  <si>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</si>
  <si>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</si>
  <si>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</si>
  <si>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</si>
  <si>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</si>
  <si>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</si>
  <si>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</si>
  <si>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</si>
  <si>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</si>
  <si>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</si>
  <si>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</si>
  <si>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</si>
  <si>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</si>
  <si>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</si>
  <si>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</si>
  <si>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</si>
  <si>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</si>
  <si>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</si>
  <si>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</si>
  <si>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</si>
  <si>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</si>
  <si>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</si>
  <si>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</si>
  <si>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</si>
  <si>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</si>
  <si>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</si>
  <si>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</si>
  <si>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</si>
  <si>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</si>
  <si>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</si>
  <si>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</si>
  <si>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</si>
  <si>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</si>
  <si>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</si>
  <si>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</si>
  <si>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</si>
  <si>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</si>
  <si>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</si>
  <si>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</si>
  <si>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</si>
  <si>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</si>
  <si>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</si>
  <si>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</si>
  <si>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</si>
  <si>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</si>
  <si>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</si>
  <si>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</si>
  <si>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</si>
  <si>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</si>
  <si>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</si>
  <si>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</si>
  <si>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</si>
  <si>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</si>
  <si>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</si>
  <si>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</si>
  <si>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</si>
  <si>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</si>
  <si>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</si>
  <si>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</si>
  <si>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</si>
  <si>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</si>
  <si>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</si>
  <si>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</si>
  <si>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</si>
  <si>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</si>
  <si>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</si>
  <si>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</si>
  <si>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</si>
  <si>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</si>
  <si>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</si>
  <si>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</si>
  <si>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</si>
  <si>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</si>
  <si>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</si>
  <si>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</si>
  <si>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</si>
  <si>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</si>
  <si>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</si>
  <si>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</si>
  <si>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</si>
  <si>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</si>
  <si>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</si>
  <si>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</si>
  <si>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</si>
  <si>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</si>
  <si>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</si>
  <si>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</si>
  <si>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</si>
  <si>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</si>
  <si>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</si>
  <si>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</si>
  <si>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</si>
  <si>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</si>
  <si>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</si>
  <si>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</si>
  <si>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</si>
  <si>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</si>
  <si>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</si>
  <si>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</si>
  <si>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</si>
  <si>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</si>
  <si>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</si>
  <si>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</si>
  <si>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</si>
  <si>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</si>
  <si>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</si>
  <si>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</si>
  <si>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</si>
  <si>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</si>
  <si>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</si>
  <si>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</si>
  <si>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</si>
  <si>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</si>
  <si>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</si>
  <si>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</si>
  <si>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</si>
  <si>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</si>
  <si>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</si>
  <si>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</si>
  <si>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</si>
  <si>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</si>
  <si>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</si>
  <si>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</si>
  <si>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</si>
  <si>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</si>
  <si>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</si>
  <si>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</si>
  <si>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</si>
  <si>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</si>
  <si>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</si>
  <si>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</si>
  <si>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</si>
  <si>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</si>
  <si>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</si>
  <si>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</si>
  <si>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</si>
  <si>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</si>
  <si>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</si>
  <si>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</si>
  <si>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</si>
  <si>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</si>
  <si>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</si>
  <si>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</si>
  <si>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</si>
  <si>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</si>
  <si>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</si>
  <si>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</si>
  <si>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</si>
  <si>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</si>
  <si>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</si>
  <si>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</si>
  <si>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</si>
  <si>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</si>
  <si>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</si>
  <si>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</si>
  <si>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</si>
  <si>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</si>
  <si>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</si>
  <si>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</si>
  <si>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</si>
  <si>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</si>
  <si>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</si>
  <si>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</si>
  <si>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</si>
  <si>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</si>
  <si>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</si>
  <si>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</si>
  <si>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</si>
  <si>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</si>
  <si>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</si>
  <si>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</si>
  <si>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</si>
  <si>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</si>
  <si>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</si>
  <si>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</si>
  <si>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</si>
  <si>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</si>
  <si>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</si>
  <si>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</si>
  <si>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</si>
  <si>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</si>
  <si>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</si>
  <si>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</si>
  <si>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</si>
  <si>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</si>
  <si>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</si>
  <si>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</si>
  <si>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</si>
  <si>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</si>
  <si>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</si>
  <si>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</si>
  <si>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</si>
  <si>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</si>
  <si>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</si>
  <si>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</si>
  <si>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</si>
  <si>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</si>
  <si>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</si>
  <si>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</si>
  <si>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</si>
  <si>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</si>
  <si>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</si>
  <si>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</si>
  <si>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</si>
  <si>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</si>
  <si>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</si>
  <si>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</si>
  <si>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</si>
  <si>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</si>
  <si>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</si>
  <si>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</si>
  <si>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</si>
  <si>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</si>
  <si>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</si>
  <si>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</si>
  <si>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</si>
  <si>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</si>
  <si>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</si>
  <si>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</si>
  <si>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</si>
  <si>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</si>
  <si>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</si>
  <si>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</si>
  <si>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</si>
  <si>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</si>
  <si>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</si>
  <si>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</si>
  <si>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</si>
  <si>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</si>
  <si>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</si>
  <si>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</si>
  <si>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</si>
  <si>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</si>
  <si>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</si>
  <si>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</si>
  <si>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</si>
  <si>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</si>
  <si>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</si>
  <si>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</si>
  <si>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</si>
  <si>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</si>
  <si>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</si>
  <si>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</si>
  <si>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</si>
  <si>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</si>
  <si>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</si>
  <si>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</si>
  <si>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</si>
  <si>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</si>
  <si>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</si>
  <si>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</si>
  <si>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</si>
  <si>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</si>
  <si>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</si>
  <si>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</si>
  <si>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</si>
  <si>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</si>
  <si>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</si>
  <si>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</si>
  <si>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</si>
  <si>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</si>
  <si>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</si>
  <si>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</si>
  <si>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</si>
  <si>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</si>
  <si>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</si>
  <si>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</si>
  <si>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</si>
  <si>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</si>
  <si>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</si>
  <si>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</si>
  <si>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</si>
  <si>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</si>
  <si>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</si>
  <si>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</si>
  <si>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</si>
  <si>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</si>
  <si>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</si>
  <si>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</si>
  <si>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</si>
  <si>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</si>
  <si>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</si>
  <si>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</si>
  <si>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</si>
  <si>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</si>
  <si>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</si>
  <si>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</si>
  <si>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</si>
  <si>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</si>
  <si>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</si>
  <si>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</si>
  <si>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</si>
  <si>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</si>
  <si>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</si>
  <si>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</si>
  <si>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</si>
  <si>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</si>
  <si>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</si>
  <si>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</si>
  <si>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</si>
  <si>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</si>
  <si>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</si>
  <si>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</si>
  <si>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</si>
  <si>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</si>
  <si>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</si>
  <si>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</si>
  <si>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</si>
  <si>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</si>
  <si>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</si>
  <si>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</si>
  <si>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</si>
  <si>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</si>
  <si>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</si>
  <si>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</si>
  <si>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</si>
  <si>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</si>
  <si>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</si>
  <si>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</si>
  <si>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</si>
  <si>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</si>
  <si>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</si>
  <si>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</si>
  <si>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</si>
  <si>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</si>
  <si>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</si>
  <si>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</si>
  <si>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</si>
  <si>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</si>
  <si>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</si>
  <si>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</si>
  <si>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</si>
  <si>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</si>
  <si>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</si>
  <si>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</si>
  <si>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</si>
  <si>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</si>
  <si>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</si>
  <si>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</si>
  <si>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</si>
  <si>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</si>
  <si>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</si>
  <si>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</si>
  <si>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</si>
  <si>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</si>
  <si>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</si>
  <si>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</si>
  <si>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</si>
  <si>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</si>
  <si>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</si>
  <si>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</si>
  <si>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</si>
  <si>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</si>
  <si>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</si>
  <si>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</si>
  <si>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</si>
  <si>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</si>
  <si>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</si>
  <si>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</si>
  <si>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</si>
  <si>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</si>
  <si>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</si>
  <si>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</si>
  <si>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</si>
  <si>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</si>
  <si>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</si>
  <si>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</si>
  <si>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</si>
  <si>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</si>
  <si>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</si>
  <si>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</si>
  <si>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</si>
  <si>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</si>
  <si>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</si>
  <si>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</si>
  <si>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</si>
  <si>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</si>
  <si>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</si>
  <si>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</si>
  <si>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</si>
  <si>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</si>
  <si>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</si>
  <si>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</si>
  <si>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</si>
  <si>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</si>
  <si>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</si>
  <si>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</si>
  <si>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</si>
  <si>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</si>
  <si>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</si>
  <si>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</si>
  <si>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</si>
  <si>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</si>
  <si>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</si>
  <si>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</si>
  <si>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</si>
  <si>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</si>
  <si>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</si>
  <si>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</si>
  <si>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</si>
  <si>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</si>
  <si>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</si>
  <si>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</si>
  <si>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</si>
  <si>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</si>
  <si>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</si>
  <si>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</si>
  <si>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</si>
  <si>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</si>
  <si>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</si>
  <si>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</si>
  <si>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</si>
  <si>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</si>
  <si>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</si>
  <si>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</si>
  <si>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</si>
  <si>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</si>
  <si>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</si>
  <si>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</si>
  <si>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</si>
  <si>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</si>
  <si>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</si>
  <si>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</si>
  <si>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</si>
  <si>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</si>
  <si>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</si>
  <si>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</si>
  <si>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</si>
  <si>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</si>
  <si>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</si>
  <si>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</si>
  <si>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</si>
  <si>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</si>
  <si>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</si>
  <si>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</si>
  <si>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</si>
  <si>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</si>
  <si>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</si>
  <si>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</si>
  <si>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</si>
  <si>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</si>
  <si>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</si>
  <si>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</si>
  <si>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</si>
  <si>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</si>
  <si>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</si>
  <si>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</si>
  <si>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</si>
  <si>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</si>
  <si>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</si>
  <si>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</si>
  <si>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</si>
  <si>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</si>
  <si>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</si>
  <si>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</si>
  <si>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</si>
  <si>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</si>
  <si>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</si>
  <si>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</si>
  <si>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</si>
  <si>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</si>
  <si>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</si>
  <si>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</si>
  <si>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</si>
  <si>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</si>
  <si>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</si>
  <si>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</si>
  <si>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</si>
  <si>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</si>
  <si>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</si>
  <si>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</si>
  <si>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</si>
  <si>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</si>
  <si>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</si>
  <si>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</si>
  <si>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</si>
  <si>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</si>
  <si>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</si>
  <si>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</si>
  <si>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</si>
  <si>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</si>
  <si>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</si>
  <si>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</si>
  <si>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</si>
  <si>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</si>
  <si>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</si>
  <si>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</si>
  <si>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</si>
  <si>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</si>
  <si>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</si>
  <si>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</si>
  <si>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</si>
  <si>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</si>
  <si>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</si>
  <si>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</si>
  <si>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</si>
  <si>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</si>
  <si>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</si>
  <si>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</si>
  <si>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</si>
  <si>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</si>
  <si>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</si>
  <si>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</si>
  <si>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</si>
  <si>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</si>
  <si>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</si>
  <si>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</si>
  <si>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</si>
  <si>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</si>
  <si>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</si>
  <si>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</si>
  <si>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</si>
  <si>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</si>
  <si>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</si>
  <si>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</si>
  <si>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</si>
  <si>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</si>
  <si>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</si>
  <si>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</si>
  <si>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</si>
  <si>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</si>
  <si>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</si>
  <si>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</si>
  <si>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</si>
  <si>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</si>
  <si>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</si>
  <si>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</si>
  <si>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</si>
  <si>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</si>
  <si>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</si>
  <si>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</si>
  <si>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</si>
  <si>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</si>
  <si>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</si>
  <si>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</si>
  <si>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</si>
  <si>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</si>
  <si>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</si>
  <si>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</si>
  <si>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</si>
  <si>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</si>
  <si>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</si>
  <si>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</si>
  <si>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</si>
  <si>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</si>
  <si>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</si>
  <si>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</si>
  <si>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</si>
  <si>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</si>
  <si>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</si>
  <si>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</si>
  <si>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</si>
  <si>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</si>
  <si>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</si>
  <si>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</si>
  <si>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</si>
  <si>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</si>
  <si>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</si>
  <si>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</si>
  <si>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</si>
  <si>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</si>
  <si>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</si>
  <si>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</si>
  <si>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</si>
  <si>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</si>
  <si>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</si>
  <si>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</si>
  <si>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</si>
  <si>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</si>
  <si>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</si>
  <si>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</si>
  <si>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</si>
  <si>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</si>
  <si>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</si>
  <si>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</si>
  <si>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</si>
  <si>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</si>
  <si>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</si>
  <si>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</si>
  <si>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</si>
  <si>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</si>
  <si>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</si>
  <si>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</si>
  <si>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</si>
  <si>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</si>
  <si>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</si>
  <si>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</si>
  <si>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</si>
  <si>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</si>
  <si>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</si>
  <si>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</si>
  <si>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</si>
  <si>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</si>
  <si>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</si>
  <si>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</si>
  <si>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</si>
  <si>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</si>
  <si>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</si>
  <si>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</si>
  <si>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</si>
  <si>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</si>
  <si>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</si>
  <si>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</si>
  <si>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</si>
  <si>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</si>
  <si>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</si>
  <si>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</si>
  <si>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</si>
  <si>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</si>
  <si>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</si>
  <si>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</si>
  <si>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</si>
  <si>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</si>
  <si>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</si>
  <si>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</si>
  <si>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</si>
  <si>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</si>
  <si>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</si>
  <si>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</si>
  <si>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</si>
  <si>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</si>
  <si>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</si>
  <si>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</si>
  <si>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</si>
  <si>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</si>
  <si>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</si>
  <si>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</si>
  <si>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</si>
  <si>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</si>
  <si>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</si>
  <si>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</si>
  <si>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</si>
  <si>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</si>
  <si>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</si>
  <si>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</si>
  <si>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</si>
  <si>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</si>
  <si>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</si>
  <si>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</si>
  <si>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</si>
  <si>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</si>
  <si>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</si>
  <si>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</si>
  <si>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</si>
  <si>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</si>
  <si>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</si>
  <si>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</si>
  <si>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</si>
  <si>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</si>
  <si>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</si>
  <si>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</si>
  <si>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</si>
  <si>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</si>
  <si>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</si>
  <si>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</si>
  <si>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</si>
  <si>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</si>
  <si>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</si>
  <si>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</si>
  <si>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</si>
  <si>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</si>
  <si>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</si>
  <si>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</si>
  <si>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</si>
  <si>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</si>
  <si>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</si>
  <si>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</si>
  <si>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</si>
  <si>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</si>
  <si>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</si>
  <si>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</si>
  <si>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</si>
  <si>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</si>
  <si>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</si>
  <si>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</si>
  <si>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</si>
  <si>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</si>
  <si>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</si>
  <si>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</si>
  <si>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</si>
  <si>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</si>
  <si>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</si>
  <si>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</si>
  <si>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</si>
  <si>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</si>
  <si>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</si>
  <si>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</si>
  <si>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</si>
  <si>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</si>
  <si>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</si>
  <si>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</si>
  <si>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</si>
  <si>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</si>
  <si>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</si>
  <si>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</si>
  <si>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</si>
  <si>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</si>
  <si>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</si>
  <si>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</si>
  <si>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</si>
  <si>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</si>
  <si>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</si>
  <si>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</si>
  <si>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</si>
  <si>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</si>
  <si>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</si>
  <si>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</si>
  <si>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</si>
  <si>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</si>
  <si>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</si>
  <si>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</si>
  <si>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</si>
  <si>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</si>
  <si>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</si>
  <si>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</si>
  <si>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</si>
  <si>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</si>
  <si>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</si>
  <si>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</si>
  <si>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</si>
  <si>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</si>
  <si>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</si>
  <si>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</si>
  <si>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</si>
  <si>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</si>
  <si>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</si>
  <si>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</si>
  <si>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</si>
  <si>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</si>
  <si>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</si>
  <si>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</si>
  <si>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</si>
  <si>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</si>
  <si>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</si>
  <si>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</si>
  <si>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</si>
  <si>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</si>
  <si>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</si>
  <si>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</si>
  <si>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</si>
  <si>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</si>
  <si>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</si>
  <si>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</si>
  <si>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</si>
  <si>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</si>
  <si>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</si>
  <si>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</si>
  <si>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</si>
  <si>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</si>
  <si>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</si>
  <si>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</si>
  <si>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</si>
  <si>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</si>
  <si>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</si>
  <si>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</si>
  <si>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</si>
  <si>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</si>
  <si>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</si>
  <si>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</si>
  <si>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</si>
  <si>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</si>
  <si>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</si>
  <si>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</si>
  <si>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</si>
  <si>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</si>
  <si>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</si>
  <si>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</si>
  <si>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</si>
  <si>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</si>
  <si>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</si>
  <si>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</si>
  <si>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</si>
  <si>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</si>
  <si>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</si>
  <si>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</si>
  <si>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</si>
  <si>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</si>
  <si>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</si>
  <si>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</si>
  <si>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</si>
  <si>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</si>
  <si>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</si>
  <si>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</si>
  <si>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</si>
  <si>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</si>
  <si>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</si>
  <si>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</si>
  <si>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</si>
  <si>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</si>
  <si>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</si>
  <si>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</si>
  <si>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</si>
  <si>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</si>
  <si>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</si>
  <si>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</si>
  <si>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</si>
  <si>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</si>
  <si>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</si>
  <si>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</si>
  <si>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</si>
  <si>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</si>
  <si>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</si>
  <si>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</si>
  <si>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</si>
  <si>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</si>
  <si>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</si>
  <si>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</si>
  <si>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</si>
  <si>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</si>
  <si>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</si>
  <si>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</si>
  <si>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</si>
  <si>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</si>
  <si>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</si>
  <si>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</si>
  <si>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</si>
  <si>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</si>
  <si>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</si>
  <si>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</si>
  <si>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</si>
  <si>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</si>
  <si>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</si>
  <si>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</si>
  <si>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</si>
  <si>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</si>
  <si>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</si>
  <si>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</si>
  <si>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</si>
  <si>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</si>
  <si>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</si>
  <si>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</si>
  <si>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</si>
  <si>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</si>
  <si>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</si>
  <si>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</si>
  <si>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</si>
  <si>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</si>
  <si>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</si>
  <si>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</si>
  <si>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</si>
  <si>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</si>
  <si>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</si>
  <si>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</si>
  <si>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</si>
  <si>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</si>
  <si>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</si>
  <si>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</si>
  <si>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</si>
  <si>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</si>
  <si>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</si>
  <si>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</si>
  <si>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</si>
  <si>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</si>
  <si>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</si>
  <si>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</si>
  <si>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</si>
  <si>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</si>
  <si>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</si>
  <si>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</si>
  <si>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</si>
  <si>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</si>
  <si>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</si>
  <si>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</si>
  <si>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</si>
  <si>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</si>
  <si>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</si>
  <si>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</si>
  <si>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</si>
  <si>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</si>
  <si>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</si>
  <si>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</si>
  <si>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</si>
  <si>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</si>
  <si>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</si>
  <si>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</si>
  <si>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</si>
  <si>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</si>
  <si>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</si>
  <si>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</si>
  <si>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</si>
  <si>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</si>
  <si>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</si>
  <si>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</si>
  <si>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</si>
  <si>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</si>
  <si>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</si>
  <si>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</si>
  <si>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</si>
  <si>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</si>
  <si>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</si>
  <si>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</si>
  <si>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</si>
  <si>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</si>
  <si>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</si>
  <si>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</si>
  <si>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</si>
  <si>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</si>
  <si>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</si>
  <si>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</si>
  <si>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</si>
  <si>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</si>
  <si>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</si>
  <si>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</si>
  <si>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</si>
  <si>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</si>
  <si>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</si>
  <si>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</si>
  <si>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</si>
  <si>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</si>
  <si>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</si>
  <si>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</si>
  <si>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</si>
  <si>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</si>
  <si>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</si>
  <si>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</si>
  <si>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</si>
  <si>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</si>
  <si>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</si>
  <si>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</si>
  <si>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</si>
  <si>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</si>
  <si>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</si>
  <si>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</si>
  <si>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</si>
  <si>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</si>
  <si>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</si>
  <si>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</si>
  <si>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</si>
  <si>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</si>
  <si>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</si>
  <si>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</si>
  <si>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</si>
  <si>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</si>
  <si>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</si>
  <si>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</si>
  <si>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</si>
  <si>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</si>
  <si>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</si>
  <si>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</si>
  <si>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</si>
  <si>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</si>
  <si>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</si>
  <si>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</si>
  <si>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</si>
  <si>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</si>
  <si>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</si>
  <si>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</si>
  <si>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</si>
  <si>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</si>
  <si>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</si>
  <si>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</si>
  <si>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</si>
  <si>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</si>
  <si>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</si>
  <si>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</si>
  <si>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</si>
  <si>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</si>
  <si>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</si>
  <si>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</si>
  <si>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</si>
  <si>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</si>
  <si>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</si>
  <si>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</si>
  <si>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</si>
  <si>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</si>
  <si>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</si>
  <si>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</si>
  <si>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</si>
  <si>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</si>
  <si>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</si>
  <si>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</si>
  <si>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</si>
  <si>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</si>
  <si>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</si>
  <si>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</si>
  <si>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</si>
  <si>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</si>
  <si>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</si>
  <si>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</si>
  <si>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</si>
  <si>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</si>
  <si>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</si>
  <si>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</si>
  <si>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</si>
  <si>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</si>
  <si>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</si>
  <si>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</si>
  <si>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</si>
  <si>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</si>
  <si>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</si>
  <si>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</si>
  <si>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</si>
  <si>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</si>
  <si>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</si>
  <si>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</si>
  <si>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</si>
  <si>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</si>
  <si>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</si>
  <si>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</si>
  <si>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</si>
  <si>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</si>
  <si>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</si>
  <si>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</si>
  <si>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</si>
  <si>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</si>
  <si>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</si>
  <si>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</si>
  <si>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</si>
  <si>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</si>
  <si>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</si>
  <si>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</si>
  <si>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</si>
  <si>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</si>
  <si>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</si>
  <si>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</si>
  <si>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</si>
  <si>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</si>
  <si>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</si>
  <si>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</si>
  <si>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</si>
  <si>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</si>
  <si>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</si>
  <si>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</si>
  <si>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</si>
  <si>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</si>
  <si>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</si>
  <si>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</si>
  <si>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</si>
  <si>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</si>
  <si>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</si>
  <si>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</si>
  <si>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</si>
  <si>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</si>
  <si>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</si>
  <si>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</si>
  <si>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</si>
  <si>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</si>
  <si>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</si>
  <si>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</si>
  <si>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</si>
  <si>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</si>
  <si>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</si>
  <si>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</si>
  <si>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</si>
  <si>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</si>
  <si>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</si>
  <si>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</si>
  <si>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</si>
  <si>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</si>
  <si>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</si>
  <si>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</si>
  <si>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</si>
  <si>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</si>
  <si>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</si>
  <si>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</si>
  <si>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</si>
  <si>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</si>
  <si>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</si>
  <si>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</si>
  <si>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</si>
  <si>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</si>
  <si>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</si>
  <si>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</si>
  <si>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</si>
  <si>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</si>
  <si>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</si>
  <si>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</si>
  <si>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</si>
  <si>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</si>
  <si>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</si>
  <si>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</si>
  <si>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</si>
  <si>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</si>
  <si>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</si>
  <si>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</si>
  <si>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</si>
  <si>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</si>
  <si>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</si>
  <si>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</si>
  <si>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</si>
  <si>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</si>
  <si>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</si>
  <si>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</si>
  <si>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</si>
  <si>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</si>
  <si>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</si>
  <si>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</si>
  <si>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</si>
  <si>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</si>
  <si>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</si>
  <si>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</si>
  <si>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</si>
  <si>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</si>
  <si>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</si>
  <si>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</si>
  <si>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</si>
  <si>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</si>
  <si>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</si>
  <si>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</si>
  <si>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</si>
  <si>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</si>
  <si>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</si>
  <si>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</si>
  <si>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</si>
  <si>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</si>
  <si>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</si>
  <si>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</si>
  <si>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</si>
  <si>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</si>
  <si>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</si>
  <si>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</si>
  <si>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</si>
  <si>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</si>
  <si>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</si>
  <si>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</si>
  <si>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</si>
  <si>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</si>
  <si>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</si>
  <si>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</si>
  <si>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</si>
  <si>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</si>
  <si>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</si>
  <si>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</si>
  <si>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</si>
  <si>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</si>
  <si>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</si>
  <si>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</si>
  <si>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</si>
  <si>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</si>
  <si>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</si>
  <si>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</si>
  <si>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</si>
  <si>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</si>
  <si>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</si>
  <si>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</si>
  <si>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</si>
  <si>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</si>
  <si>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</si>
  <si>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</si>
  <si>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</si>
  <si>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</si>
  <si>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</si>
  <si>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</si>
  <si>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</si>
  <si>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</si>
  <si>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</si>
  <si>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</si>
  <si>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</si>
  <si>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</si>
  <si>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</si>
  <si>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</si>
  <si>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</si>
  <si>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</si>
  <si>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</si>
  <si>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</si>
  <si>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</si>
  <si>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</si>
  <si>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</si>
  <si>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</si>
  <si>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</si>
  <si>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</si>
  <si>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</si>
  <si>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</si>
  <si>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</si>
  <si>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</si>
  <si>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</si>
  <si>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</si>
  <si>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</si>
  <si>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</si>
  <si>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</si>
  <si>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</si>
  <si>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</si>
  <si>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</si>
  <si>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</si>
  <si>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</si>
  <si>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</si>
  <si>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</si>
  <si>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</si>
  <si>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</si>
  <si>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</si>
  <si>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</si>
  <si>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</si>
  <si>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</si>
  <si>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</si>
  <si>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</si>
  <si>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</si>
  <si>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</si>
  <si>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</si>
  <si>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</si>
  <si>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</si>
  <si>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</si>
  <si>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</si>
  <si>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</si>
  <si>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</si>
  <si>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</si>
  <si>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</si>
  <si>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</si>
  <si>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</si>
  <si>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</si>
  <si>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</si>
  <si>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</si>
  <si>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</si>
  <si>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</si>
  <si>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</si>
  <si>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</si>
  <si>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</si>
  <si>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</si>
  <si>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</si>
  <si>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</si>
  <si>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</si>
  <si>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</si>
  <si>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</si>
  <si>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</si>
  <si>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</si>
  <si>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</si>
  <si>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</si>
  <si>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</si>
  <si>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</si>
  <si>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</si>
  <si>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</si>
  <si>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</si>
  <si>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</si>
  <si>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</si>
  <si>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</si>
  <si>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</si>
  <si>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</si>
  <si>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</si>
  <si>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</si>
  <si>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</si>
  <si>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</si>
  <si>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</si>
  <si>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</si>
  <si>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</si>
  <si>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</si>
  <si>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</si>
  <si>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</si>
  <si>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</si>
  <si>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</si>
  <si>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</si>
  <si>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</si>
  <si>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</si>
  <si>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</si>
  <si>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</si>
  <si>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</si>
  <si>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</si>
  <si>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</si>
  <si>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</si>
  <si>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</si>
  <si>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</si>
  <si>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</si>
  <si>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</si>
  <si>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</si>
  <si>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</si>
  <si>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</si>
  <si>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</si>
  <si>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</si>
  <si>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</si>
  <si>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</si>
  <si>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</si>
  <si>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</si>
  <si>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</si>
  <si>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</si>
  <si>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</si>
  <si>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</si>
  <si>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</si>
  <si>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</si>
  <si>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</si>
  <si>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</si>
  <si>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</si>
  <si>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</si>
  <si>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</si>
  <si>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</si>
  <si>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</si>
  <si>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</si>
  <si>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</si>
  <si>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</si>
  <si>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</si>
  <si>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</si>
  <si>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</si>
  <si>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</si>
  <si>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</si>
  <si>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</si>
  <si>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</si>
  <si>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</si>
  <si>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</si>
  <si>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</si>
  <si>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</si>
  <si>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</si>
  <si>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</si>
  <si>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</si>
  <si>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</si>
  <si>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</si>
  <si>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</si>
  <si>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</si>
  <si>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</si>
  <si>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</si>
  <si>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</si>
  <si>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</si>
  <si>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</si>
  <si>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</si>
  <si>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</si>
  <si>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</si>
  <si>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</si>
  <si>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</si>
  <si>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</si>
  <si>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</si>
  <si>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</si>
  <si>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</si>
  <si>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</si>
  <si>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</si>
  <si>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</si>
  <si>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</si>
  <si>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</si>
  <si>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</si>
  <si>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</si>
  <si>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</si>
  <si>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</si>
  <si>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</si>
  <si>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</si>
  <si>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</si>
  <si>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</si>
  <si>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</si>
  <si>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</si>
  <si>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</si>
  <si>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</si>
  <si>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</si>
  <si>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</si>
  <si>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</si>
  <si>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</si>
  <si>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</si>
  <si>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</si>
  <si>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</si>
  <si>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</si>
  <si>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</si>
  <si>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</si>
  <si>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</si>
  <si>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</si>
  <si>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</si>
  <si>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</si>
  <si>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</si>
  <si>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</si>
  <si>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</si>
  <si>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</si>
  <si>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</si>
  <si>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</si>
  <si>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</si>
  <si>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</si>
  <si>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</si>
  <si>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</si>
  <si>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</si>
  <si>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</si>
  <si>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</si>
  <si>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</si>
  <si>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</si>
  <si>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</si>
  <si>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</si>
  <si>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</si>
  <si>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</si>
  <si>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</si>
  <si>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</si>
  <si>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</si>
  <si>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</si>
  <si>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</si>
  <si>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</si>
  <si>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</si>
  <si>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</si>
  <si>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</si>
  <si>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</si>
  <si>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</si>
  <si>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</si>
  <si>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</si>
  <si>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</si>
  <si>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</si>
  <si>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</si>
  <si>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</si>
  <si>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</si>
  <si>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</si>
  <si>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</si>
  <si>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</si>
  <si>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</si>
  <si>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</si>
  <si>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</si>
  <si>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</si>
  <si>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</si>
  <si>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</si>
  <si>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</si>
  <si>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</si>
  <si>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</si>
  <si>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</si>
  <si>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</si>
  <si>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</si>
  <si>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</si>
  <si>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</si>
  <si>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</si>
  <si>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</si>
  <si>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</si>
  <si>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</si>
  <si>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</si>
  <si>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</si>
  <si>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</si>
  <si>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</si>
  <si>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</si>
  <si>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</si>
  <si>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</si>
  <si>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</si>
  <si>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</si>
  <si>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</si>
  <si>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</si>
  <si>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</si>
  <si>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</si>
  <si>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</si>
  <si>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</si>
  <si>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</si>
  <si>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</si>
  <si>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</si>
  <si>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</si>
  <si>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</si>
  <si>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</si>
  <si>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</si>
  <si>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</si>
  <si>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</si>
  <si>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</si>
  <si>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</si>
  <si>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</si>
  <si>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</si>
  <si>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</si>
  <si>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</si>
  <si>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</si>
  <si>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</si>
  <si>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</si>
  <si>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</si>
  <si>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</si>
  <si>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</si>
  <si>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</si>
  <si>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</si>
  <si>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</si>
  <si>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</si>
  <si>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</si>
  <si>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</si>
  <si>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</si>
  <si>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</si>
  <si>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</si>
  <si>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</si>
  <si>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</si>
  <si>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</si>
  <si>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</si>
  <si>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</si>
  <si>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</si>
  <si>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</si>
  <si>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</si>
  <si>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</si>
  <si>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</si>
  <si>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</si>
  <si>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</si>
  <si>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</si>
  <si>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</si>
  <si>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</si>
  <si>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</si>
  <si>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</si>
  <si>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</si>
  <si>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</si>
  <si>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</si>
  <si>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</si>
  <si>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</si>
  <si>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</si>
  <si>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</si>
  <si>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</si>
  <si>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</si>
  <si>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</si>
  <si>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</si>
  <si>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</si>
  <si>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</si>
  <si>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</si>
  <si>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</si>
  <si>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</si>
  <si>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</si>
  <si>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</si>
  <si>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</si>
  <si>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</si>
  <si>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</si>
  <si>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</si>
  <si>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</si>
  <si>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</si>
  <si>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</si>
  <si>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</si>
  <si>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</si>
  <si>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</si>
  <si>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</si>
  <si>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</si>
  <si>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</si>
  <si>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</si>
  <si>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</si>
  <si>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</si>
  <si>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</si>
  <si>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</si>
  <si>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</si>
  <si>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</si>
  <si>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</si>
  <si>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</si>
  <si>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</si>
  <si>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</si>
  <si>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</si>
  <si>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</si>
  <si>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</si>
  <si>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</si>
  <si>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</si>
  <si>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</si>
  <si>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</si>
  <si>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</si>
  <si>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</si>
  <si>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</si>
  <si>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</si>
  <si>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</si>
  <si>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</si>
  <si>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</si>
  <si>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</si>
  <si>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</si>
  <si>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</si>
  <si>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</si>
  <si>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</si>
  <si>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</si>
  <si>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</si>
  <si>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</si>
  <si>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</si>
  <si>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</si>
  <si>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</si>
  <si>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</si>
  <si>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</si>
  <si>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</si>
  <si>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</si>
  <si>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</si>
  <si>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</si>
  <si>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</si>
  <si>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</si>
  <si>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</si>
  <si>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</si>
  <si>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</si>
  <si>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</si>
  <si>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</si>
  <si>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</si>
  <si>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</si>
  <si>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</si>
  <si>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</si>
  <si>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</si>
  <si>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</si>
  <si>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</si>
  <si>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</si>
  <si>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</si>
  <si>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</si>
  <si>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</si>
  <si>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</si>
  <si>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</si>
  <si>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</si>
  <si>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</si>
  <si>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</si>
  <si>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</si>
  <si>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</si>
  <si>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</si>
  <si>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</si>
  <si>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</si>
  <si>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</si>
  <si>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</si>
  <si>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</si>
  <si>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</si>
  <si>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</si>
  <si>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</si>
  <si>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</si>
  <si>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</si>
  <si>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</si>
  <si>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</si>
  <si>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</si>
  <si>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</si>
  <si>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</si>
  <si>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</si>
  <si>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</si>
  <si>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</si>
  <si>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</si>
  <si>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</si>
  <si>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</si>
  <si>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</si>
  <si>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</si>
  <si>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</si>
  <si>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</si>
  <si>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</si>
  <si>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</si>
  <si>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</si>
  <si>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</si>
  <si>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</si>
  <si>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</si>
  <si>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</si>
  <si>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</si>
  <si>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</si>
  <si>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</si>
  <si>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</si>
  <si>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</si>
  <si>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</si>
  <si>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</si>
  <si>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</si>
  <si>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</si>
  <si>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</si>
  <si>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</si>
  <si>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</si>
  <si>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</si>
  <si>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</si>
  <si>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</si>
  <si>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</si>
  <si>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</si>
  <si>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</si>
  <si>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</si>
  <si>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</si>
  <si>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</si>
  <si>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</si>
  <si>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</si>
  <si>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</si>
  <si>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</si>
  <si>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</si>
  <si>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</si>
  <si>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</si>
  <si>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</si>
  <si>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</si>
  <si>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</si>
  <si>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</si>
  <si>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</si>
  <si>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</si>
  <si>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</si>
  <si>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</si>
  <si>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</si>
  <si>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</si>
  <si>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</si>
  <si>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</si>
  <si>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</si>
  <si>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</si>
  <si>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</si>
  <si>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</si>
  <si>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</si>
  <si>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</si>
  <si>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</si>
  <si>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</si>
  <si>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</si>
  <si>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</si>
  <si>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</si>
  <si>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</si>
  <si>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</si>
  <si>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</si>
  <si>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</si>
  <si>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</si>
  <si>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</si>
  <si>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</si>
  <si>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</si>
  <si>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</si>
  <si>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</si>
  <si>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</si>
  <si>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</si>
  <si>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</si>
  <si>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</si>
  <si>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</si>
  <si>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</si>
  <si>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</si>
  <si>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</si>
  <si>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</si>
  <si>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</si>
  <si>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</si>
  <si>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</si>
  <si>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</si>
  <si>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</si>
  <si>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</si>
  <si>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</si>
  <si>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</si>
  <si>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</si>
  <si>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</si>
  <si>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</si>
  <si>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</si>
  <si>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</si>
  <si>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</si>
  <si>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</si>
  <si>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</si>
  <si>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</si>
  <si>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</si>
  <si>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</si>
  <si>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</si>
  <si>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</si>
  <si>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</si>
  <si>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</si>
  <si>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</si>
  <si>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</si>
  <si>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</si>
  <si>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</si>
  <si>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</si>
  <si>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</si>
  <si>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</si>
  <si>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</si>
  <si>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</si>
  <si>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</si>
  <si>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</si>
  <si>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</si>
  <si>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</si>
  <si>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</si>
  <si>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</si>
  <si>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</si>
  <si>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</si>
  <si>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</si>
  <si>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</si>
  <si>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</si>
  <si>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</si>
  <si>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</si>
  <si>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</si>
  <si>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</si>
  <si>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</si>
  <si>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</si>
  <si>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</si>
  <si>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</si>
  <si>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</si>
  <si>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</si>
  <si>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</si>
  <si>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</si>
  <si>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</si>
  <si>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</si>
  <si>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</si>
  <si>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</si>
  <si>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</si>
  <si>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</si>
  <si>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</si>
  <si>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</si>
  <si>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</si>
  <si>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</si>
  <si>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</si>
  <si>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</si>
  <si>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</si>
  <si>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</si>
  <si>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</si>
  <si>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</si>
  <si>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</si>
  <si>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</si>
  <si>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</si>
  <si>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</si>
  <si>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</si>
  <si>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</si>
  <si>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</si>
  <si>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</si>
  <si>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</si>
  <si>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</si>
  <si>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</si>
  <si>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</si>
  <si>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</si>
  <si>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</si>
  <si>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</si>
  <si>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</si>
  <si>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</si>
  <si>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</si>
  <si>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</si>
  <si>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</si>
  <si>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</si>
  <si>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</si>
  <si>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</si>
  <si>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</si>
  <si>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</si>
  <si>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</si>
  <si>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</si>
  <si>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</si>
  <si>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</si>
  <si>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</si>
  <si>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</si>
  <si>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</si>
  <si>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</si>
  <si>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</si>
  <si>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</si>
  <si>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</si>
  <si>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</si>
  <si>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</si>
  <si>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</si>
  <si>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</si>
  <si>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</si>
  <si>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</si>
  <si>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</si>
  <si>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</si>
  <si>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</si>
  <si>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</si>
  <si>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</si>
  <si>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</si>
  <si>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</si>
  <si>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</si>
  <si>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</si>
  <si>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</si>
  <si>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</si>
  <si>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</si>
  <si>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</si>
  <si>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</si>
  <si>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</si>
  <si>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</si>
  <si>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</si>
  <si>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</si>
  <si>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</si>
  <si>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</si>
  <si>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</si>
  <si>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</si>
  <si>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</si>
  <si>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</si>
  <si>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</si>
  <si>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</si>
  <si>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</si>
  <si>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</si>
  <si>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</si>
  <si>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</si>
  <si>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</si>
  <si>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</si>
  <si>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</si>
  <si>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</si>
  <si>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</si>
  <si>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</si>
  <si>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</si>
  <si>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</si>
  <si>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</si>
  <si>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</si>
  <si>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</si>
  <si>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</si>
  <si>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</si>
  <si>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</si>
  <si>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</si>
  <si>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</si>
  <si>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</si>
  <si>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</si>
  <si>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</si>
  <si>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</si>
  <si>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</si>
  <si>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</si>
  <si>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</si>
  <si>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</si>
  <si>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</si>
  <si>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</si>
  <si>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</si>
  <si>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</si>
  <si>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</si>
  <si>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</si>
  <si>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</si>
  <si>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</si>
  <si>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</si>
  <si>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</si>
  <si>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</si>
  <si>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</si>
  <si>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</si>
  <si>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</si>
  <si>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</si>
  <si>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</si>
  <si>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</si>
  <si>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</si>
  <si>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</si>
  <si>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</si>
  <si>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</si>
  <si>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</si>
  <si>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</si>
  <si>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</si>
  <si>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</si>
  <si>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</si>
  <si>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</si>
  <si>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</si>
  <si>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</si>
  <si>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</si>
  <si>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</si>
  <si>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</si>
  <si>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</si>
  <si>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</si>
  <si>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</si>
  <si>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</si>
  <si>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</si>
  <si>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</si>
  <si>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</si>
  <si>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</si>
  <si>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</si>
  <si>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</si>
  <si>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</si>
  <si>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</si>
  <si>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</si>
  <si>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</si>
  <si>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</si>
  <si>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</si>
  <si>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</si>
  <si>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</si>
  <si>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</si>
  <si>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</si>
  <si>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</si>
  <si>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</si>
  <si>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</si>
  <si>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</si>
  <si>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</si>
  <si>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</si>
  <si>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</si>
  <si>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</si>
  <si>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</si>
  <si>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</si>
  <si>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</si>
  <si>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</si>
  <si>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</si>
  <si>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</si>
  <si>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</si>
  <si>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</si>
  <si>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</si>
  <si>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</si>
  <si>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</si>
  <si>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</si>
  <si>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</si>
  <si>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</si>
  <si>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</si>
  <si>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</si>
  <si>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</si>
  <si>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</si>
  <si>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</si>
  <si>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</si>
  <si>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</si>
  <si>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</si>
  <si>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</si>
  <si>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</si>
  <si>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</si>
  <si>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</si>
  <si>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</si>
  <si>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</si>
  <si>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</si>
  <si>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</si>
  <si>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</si>
  <si>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</si>
  <si>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</si>
  <si>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</si>
  <si>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</si>
  <si>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</si>
  <si>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</si>
  <si>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</si>
  <si>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</si>
  <si>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</si>
  <si>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</si>
  <si>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</si>
  <si>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</si>
  <si>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</si>
  <si>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</si>
  <si>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</si>
  <si>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</si>
  <si>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</si>
  <si>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</si>
  <si>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</si>
  <si>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</si>
  <si>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</si>
  <si>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</si>
  <si>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</si>
  <si>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</si>
  <si>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</si>
  <si>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</si>
  <si>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</si>
  <si>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</si>
  <si>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</si>
  <si>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</si>
  <si>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</si>
  <si>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</si>
  <si>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</si>
  <si>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</si>
  <si>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</si>
  <si>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</si>
  <si>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</si>
  <si>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</si>
  <si>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</si>
  <si>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</si>
  <si>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</si>
  <si>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</si>
  <si>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</si>
  <si>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</si>
  <si>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</si>
  <si>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</si>
  <si>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</si>
  <si>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</si>
  <si>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</si>
  <si>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</si>
  <si>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</si>
  <si>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</si>
  <si>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</si>
  <si>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</si>
  <si>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</si>
  <si>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</si>
  <si>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</si>
  <si>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</si>
  <si>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</si>
  <si>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</si>
  <si>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</si>
  <si>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</si>
  <si>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</si>
  <si>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</si>
  <si>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</si>
  <si>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</si>
  <si>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</si>
  <si>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</si>
  <si>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</si>
  <si>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</si>
  <si>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</si>
  <si>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</si>
  <si>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</si>
  <si>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</si>
  <si>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</si>
  <si>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</si>
  <si>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</si>
  <si>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</si>
  <si>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</si>
  <si>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</si>
  <si>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</si>
  <si>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</si>
  <si>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</si>
  <si>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</si>
  <si>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</si>
  <si>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</si>
  <si>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</si>
  <si>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</si>
  <si>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</si>
  <si>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</si>
  <si>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</si>
  <si>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</si>
  <si>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</si>
  <si>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</si>
  <si>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</si>
  <si>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</si>
  <si>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</si>
  <si>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</si>
  <si>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</si>
  <si>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</si>
  <si>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</si>
  <si>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</si>
  <si>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</si>
  <si>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</si>
  <si>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</si>
  <si>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</si>
  <si>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</si>
  <si>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</si>
  <si>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</si>
  <si>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</si>
  <si>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</si>
  <si>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</si>
  <si>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</si>
  <si>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</si>
  <si>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</si>
  <si>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</si>
  <si>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</si>
  <si>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</si>
  <si>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</si>
  <si>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</si>
  <si>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</si>
  <si>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</si>
  <si>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</si>
  <si>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</si>
  <si>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</si>
  <si>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</si>
  <si>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</si>
  <si>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</si>
  <si>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</si>
  <si>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</si>
  <si>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</si>
  <si>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</si>
  <si>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</si>
  <si>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</si>
  <si>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</si>
  <si>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</si>
  <si>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</si>
  <si>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</si>
  <si>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</si>
  <si>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</si>
  <si>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</si>
  <si>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</si>
  <si>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</si>
  <si>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</si>
  <si>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</si>
  <si>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</si>
  <si>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</si>
  <si>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</si>
  <si>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</si>
  <si>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</si>
  <si>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</si>
  <si>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</si>
  <si>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</si>
  <si>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</si>
  <si>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</si>
  <si>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</si>
  <si>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</si>
  <si>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</si>
  <si>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</si>
  <si>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</si>
  <si>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</si>
  <si>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</si>
  <si>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</si>
  <si>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</si>
  <si>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</si>
  <si>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</si>
  <si>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</si>
  <si>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</si>
  <si>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</si>
  <si>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</si>
  <si>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</si>
  <si>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</si>
  <si>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</si>
  <si>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</si>
  <si>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</si>
  <si>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</si>
  <si>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</si>
  <si>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</si>
  <si>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</si>
  <si>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</si>
  <si>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</si>
  <si>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</si>
  <si>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</si>
  <si>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</si>
  <si>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</si>
  <si>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</si>
  <si>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</si>
  <si>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</si>
  <si>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</si>
  <si>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</si>
  <si>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</si>
  <si>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</si>
  <si>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</si>
  <si>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</si>
  <si>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</si>
  <si>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</si>
  <si>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</si>
  <si>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</si>
  <si>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</si>
  <si>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</si>
  <si>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</si>
  <si>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</si>
  <si>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</si>
  <si>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</si>
  <si>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</si>
  <si>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</si>
  <si>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</si>
  <si>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</si>
  <si>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</si>
  <si>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</si>
  <si>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</si>
  <si>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</si>
  <si>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</si>
  <si>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</si>
  <si>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</si>
  <si>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</si>
  <si>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</si>
  <si>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</si>
  <si>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</si>
  <si>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</si>
  <si>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</si>
  <si>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</si>
  <si>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</si>
  <si>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</si>
  <si>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</si>
  <si>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</si>
  <si>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</si>
  <si>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</si>
  <si>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</si>
  <si>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</si>
  <si>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</si>
  <si>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</si>
  <si>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</si>
  <si>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</si>
  <si>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</si>
  <si>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</si>
  <si>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</si>
  <si>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</si>
  <si>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</si>
  <si>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</si>
  <si>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</si>
  <si>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</si>
  <si>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</si>
  <si>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</si>
  <si>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</si>
  <si>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</si>
  <si>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</si>
  <si>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</si>
  <si>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</si>
  <si>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</si>
  <si>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</si>
  <si>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</si>
  <si>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</si>
  <si>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</si>
  <si>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</si>
  <si>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</si>
  <si>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</si>
  <si>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</si>
  <si>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</si>
  <si>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</si>
  <si>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</si>
  <si>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</si>
  <si>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</si>
  <si>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</si>
  <si>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</si>
  <si>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</si>
  <si>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</si>
  <si>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</si>
  <si>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</si>
  <si>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</si>
  <si>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</si>
  <si>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</si>
  <si>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</si>
  <si>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</si>
  <si>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</si>
  <si>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</si>
  <si>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</si>
  <si>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</si>
  <si>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</si>
  <si>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</si>
  <si>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</si>
  <si>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</si>
  <si>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</si>
  <si>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</si>
  <si>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</si>
  <si>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</si>
  <si>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</si>
  <si>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</si>
  <si>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</si>
  <si>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</si>
  <si>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</si>
  <si>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</si>
  <si>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</si>
  <si>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</si>
  <si>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</si>
  <si>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</si>
  <si>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</si>
  <si>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</si>
  <si>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</si>
  <si>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</si>
  <si>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</si>
  <si>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</si>
  <si>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</si>
  <si>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</si>
  <si>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</si>
  <si>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</si>
  <si>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</si>
  <si>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</si>
  <si>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</si>
  <si>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</si>
  <si>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</si>
  <si>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</si>
  <si>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</si>
  <si>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</si>
  <si>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</si>
  <si>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</si>
  <si>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</si>
  <si>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</si>
  <si>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</si>
  <si>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</si>
  <si>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</si>
  <si>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</si>
  <si>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</si>
  <si>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</si>
  <si>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</si>
  <si>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</si>
  <si>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</si>
  <si>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</si>
  <si>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</si>
  <si>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</si>
  <si>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</si>
  <si>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</si>
  <si>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</si>
  <si>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</si>
  <si>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</si>
  <si>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</si>
  <si>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</si>
  <si>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</si>
  <si>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</si>
  <si>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</si>
  <si>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</si>
  <si>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</si>
  <si>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</si>
  <si>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</si>
  <si>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</si>
  <si>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</si>
  <si>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</si>
  <si>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</si>
  <si>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</si>
  <si>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</si>
  <si>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</si>
  <si>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</si>
  <si>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</si>
  <si>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</si>
  <si>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</si>
  <si>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</si>
  <si>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</si>
  <si>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</si>
  <si>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</si>
  <si>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</si>
  <si>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</si>
  <si>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</si>
  <si>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</si>
  <si>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</si>
  <si>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</si>
  <si>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</si>
  <si>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</si>
  <si>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</si>
  <si>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</si>
  <si>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</si>
  <si>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</si>
  <si>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</si>
  <si>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</si>
  <si>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</si>
  <si>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</si>
  <si>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</si>
  <si>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</si>
  <si>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</si>
  <si>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</si>
  <si>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</si>
  <si>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</si>
  <si>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</si>
  <si>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</si>
  <si>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</si>
  <si>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</si>
  <si>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</si>
  <si>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</si>
  <si>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</si>
  <si>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</si>
  <si>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</si>
  <si>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</si>
  <si>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</si>
  <si>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</si>
  <si>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</si>
  <si>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</si>
  <si>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</si>
  <si>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</si>
  <si>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</si>
  <si>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</si>
  <si>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</si>
  <si>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</si>
  <si>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</si>
  <si>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</si>
  <si>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</si>
  <si>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</si>
  <si>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</si>
  <si>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</si>
  <si>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</si>
  <si>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</si>
  <si>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</si>
  <si>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</si>
  <si>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</si>
  <si>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</si>
  <si>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</si>
  <si>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</si>
  <si>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</si>
  <si>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</si>
  <si>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</si>
  <si>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</si>
  <si>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</si>
  <si>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</si>
  <si>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</si>
  <si>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</si>
  <si>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</si>
  <si>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</si>
  <si>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</si>
  <si>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</si>
  <si>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</si>
  <si>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</si>
  <si>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</si>
  <si>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</si>
  <si>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</si>
  <si>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</si>
  <si>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</si>
  <si>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</si>
  <si>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</si>
  <si>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</si>
  <si>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</si>
  <si>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</si>
  <si>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</si>
  <si>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</si>
  <si>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</si>
  <si>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</si>
  <si>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</si>
  <si>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</si>
  <si>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</si>
  <si>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</si>
  <si>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</si>
  <si>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</si>
  <si>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</si>
  <si>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</si>
  <si>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</si>
  <si>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</si>
  <si>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</si>
  <si>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</si>
  <si>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</si>
  <si>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</si>
  <si>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</si>
  <si>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</si>
  <si>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</si>
  <si>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</si>
  <si>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</si>
  <si>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</si>
  <si>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</si>
  <si>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</si>
  <si>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</si>
  <si>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</si>
  <si>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</si>
  <si>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</si>
  <si>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</si>
  <si>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</si>
  <si>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</si>
  <si>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</si>
  <si>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</si>
  <si>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</si>
  <si>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</si>
  <si>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</si>
  <si>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</si>
  <si>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</si>
  <si>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</si>
  <si>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</si>
  <si>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</si>
  <si>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</si>
  <si>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</si>
  <si>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</si>
  <si>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</si>
  <si>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</si>
  <si>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</si>
  <si>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</si>
  <si>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</si>
  <si>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</si>
  <si>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</si>
  <si>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</si>
  <si>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</si>
  <si>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</si>
  <si>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</si>
  <si>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</si>
  <si>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</si>
  <si>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</si>
  <si>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</si>
  <si>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</si>
  <si>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</si>
  <si>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</si>
  <si>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</si>
  <si>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</si>
  <si>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</si>
  <si>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</si>
  <si>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</si>
  <si>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</si>
  <si>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</si>
  <si>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</si>
  <si>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</si>
  <si>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</si>
  <si>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</si>
  <si>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</si>
  <si>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</si>
  <si>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</si>
  <si>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</si>
  <si>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</si>
  <si>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</si>
  <si>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</si>
  <si>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</si>
  <si>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</si>
  <si>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</si>
  <si>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</si>
  <si>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</si>
  <si>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</si>
  <si>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</si>
  <si>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</si>
  <si>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</si>
  <si>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</si>
  <si>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</si>
  <si>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</si>
  <si>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</si>
  <si>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</si>
  <si>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</si>
  <si>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</si>
  <si>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</si>
  <si>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</si>
  <si>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</si>
  <si>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</si>
  <si>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</si>
  <si>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</si>
  <si>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</si>
  <si>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</si>
  <si>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</si>
  <si>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</si>
  <si>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</si>
  <si>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</si>
  <si>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</si>
  <si>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</si>
  <si>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</si>
  <si>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</si>
  <si>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</si>
  <si>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</si>
  <si>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</si>
  <si>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</si>
  <si>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</si>
  <si>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</si>
  <si>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</si>
  <si>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</si>
  <si>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</si>
  <si>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</si>
  <si>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</si>
  <si>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</si>
  <si>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</si>
  <si>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</si>
  <si>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</si>
  <si>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</si>
  <si>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</si>
  <si>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</si>
  <si>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</si>
  <si>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</si>
  <si>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</si>
  <si>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</si>
  <si>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</si>
  <si>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</si>
  <si>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</si>
  <si>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</si>
  <si>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</si>
  <si>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</si>
  <si>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</si>
  <si>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</si>
  <si>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</si>
  <si>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</si>
  <si>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</si>
  <si>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</si>
  <si>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</si>
  <si>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</si>
  <si>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</si>
  <si>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</si>
  <si>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</si>
  <si>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</si>
  <si>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</si>
  <si>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</si>
  <si>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</si>
  <si>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</si>
  <si>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</si>
  <si>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</si>
  <si>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</si>
  <si>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</si>
  <si>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</si>
  <si>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</si>
  <si>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</si>
  <si>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</si>
  <si>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</si>
  <si>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</si>
  <si>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</si>
  <si>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</si>
  <si>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</si>
  <si>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</si>
  <si>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</si>
  <si>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</si>
  <si>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</si>
  <si>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</si>
  <si>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</si>
  <si>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</si>
  <si>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</si>
  <si>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</si>
  <si>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</si>
  <si>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</si>
  <si>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</si>
  <si>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</si>
  <si>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</si>
  <si>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</si>
  <si>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</si>
  <si>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</si>
  <si>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</si>
  <si>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</si>
  <si>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</si>
  <si>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</si>
  <si>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</si>
  <si>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</si>
  <si>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</si>
  <si>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</si>
  <si>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</si>
  <si>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</si>
  <si>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</si>
  <si>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</si>
  <si>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</si>
  <si>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</si>
  <si>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</si>
  <si>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</si>
  <si>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</si>
  <si>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</si>
  <si>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</si>
  <si>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</si>
  <si>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</si>
  <si>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</si>
  <si>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</si>
  <si>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</si>
  <si>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</si>
  <si>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</si>
  <si>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</si>
  <si>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</si>
  <si>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</si>
  <si>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</si>
  <si>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</si>
  <si>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</si>
  <si>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</si>
  <si>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</si>
  <si>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</si>
  <si>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</si>
  <si>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</si>
  <si>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</si>
  <si>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</si>
  <si>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</si>
  <si>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</si>
  <si>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</si>
  <si>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</si>
  <si>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</si>
  <si>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</si>
  <si>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</si>
  <si>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</si>
  <si>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</si>
  <si>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</si>
  <si>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</si>
  <si>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</si>
  <si>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</si>
  <si>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</si>
  <si>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</si>
  <si>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</si>
  <si>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</si>
  <si>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</si>
  <si>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</si>
  <si>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</si>
  <si>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</si>
  <si>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</si>
  <si>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</si>
  <si>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</si>
  <si>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</si>
  <si>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</si>
  <si>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</si>
  <si>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</si>
  <si>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</si>
  <si>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</si>
  <si>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</si>
  <si>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</si>
  <si>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</si>
  <si>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</si>
  <si>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</si>
  <si>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</si>
  <si>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</si>
  <si>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</si>
  <si>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</si>
  <si>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</si>
  <si>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</si>
  <si>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</si>
  <si>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</si>
  <si>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</si>
  <si>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</si>
  <si>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</si>
  <si>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</si>
  <si>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</si>
  <si>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</si>
  <si>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</si>
  <si>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</si>
  <si>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</si>
  <si>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</si>
  <si>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</si>
  <si>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</si>
  <si>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</si>
  <si>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</si>
  <si>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</si>
  <si>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</si>
  <si>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</si>
  <si>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</si>
  <si>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</si>
  <si>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</si>
  <si>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</si>
  <si>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</si>
  <si>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</si>
  <si>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</si>
  <si>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</si>
  <si>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</si>
  <si>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</si>
  <si>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</si>
  <si>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</si>
  <si>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</si>
  <si>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</si>
  <si>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</si>
  <si>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</si>
  <si>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</si>
  <si>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</si>
  <si>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</si>
  <si>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</si>
  <si>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</si>
  <si>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</si>
  <si>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</si>
  <si>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</si>
  <si>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</si>
  <si>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</si>
  <si>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</si>
  <si>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</si>
  <si>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</si>
  <si>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</si>
  <si>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</si>
  <si>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</si>
  <si>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</si>
  <si>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</si>
  <si>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</si>
  <si>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</si>
  <si>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</si>
  <si>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</si>
  <si>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</si>
  <si>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</si>
  <si>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</si>
  <si>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</si>
  <si>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</si>
  <si>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</si>
  <si>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</si>
  <si>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</si>
  <si>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</si>
  <si>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</si>
  <si>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</si>
  <si>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</si>
  <si>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</si>
  <si>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</si>
  <si>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</si>
  <si>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</si>
  <si>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</si>
  <si>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</si>
  <si>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</si>
  <si>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</si>
  <si>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</si>
  <si>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</si>
  <si>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</si>
  <si>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</si>
  <si>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</si>
  <si>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</si>
  <si>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</si>
  <si>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</si>
  <si>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</si>
  <si>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</si>
  <si>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</si>
  <si>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</si>
  <si>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</si>
  <si>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</si>
  <si>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</si>
  <si>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</si>
  <si>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</si>
  <si>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</si>
  <si>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</si>
  <si>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</si>
  <si>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</si>
  <si>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</si>
  <si>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</si>
  <si>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</si>
  <si>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</si>
  <si>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</si>
  <si>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</si>
  <si>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</si>
  <si>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</si>
  <si>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</si>
  <si>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</si>
  <si>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</si>
  <si>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</si>
  <si>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</si>
  <si>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</si>
  <si>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</si>
  <si>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</si>
  <si>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</si>
  <si>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</si>
  <si>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</si>
  <si>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</si>
  <si>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</si>
  <si>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</si>
  <si>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</si>
  <si>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</si>
  <si>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</si>
  <si>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</si>
  <si>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</si>
  <si>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</si>
  <si>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</si>
  <si>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</si>
  <si>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</si>
  <si>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</si>
  <si>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</si>
  <si>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</si>
  <si>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</si>
  <si>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</si>
  <si>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</si>
  <si>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</si>
  <si>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</si>
  <si>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</si>
  <si>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</si>
  <si>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</si>
  <si>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</si>
  <si>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</si>
  <si>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</si>
  <si>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</si>
  <si>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</si>
  <si>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</si>
  <si>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</si>
  <si>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</si>
  <si>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</si>
  <si>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</si>
  <si>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</si>
  <si>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</si>
  <si>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</si>
  <si>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</si>
  <si>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</si>
  <si>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</si>
  <si>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</si>
  <si>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</si>
  <si>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</si>
  <si>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</si>
  <si>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</si>
  <si>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</si>
  <si>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</si>
  <si>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</si>
  <si>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</si>
  <si>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</si>
  <si>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</si>
  <si>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</si>
  <si>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</si>
  <si>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</si>
  <si>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</si>
  <si>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</si>
  <si>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</si>
  <si>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</si>
  <si>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</si>
  <si>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</si>
  <si>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</si>
  <si>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</si>
  <si>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</si>
  <si>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</si>
  <si>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</si>
  <si>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</si>
  <si>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</si>
  <si>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</si>
  <si>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</si>
  <si>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</si>
  <si>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</si>
  <si>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</si>
  <si>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</si>
  <si>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</si>
  <si>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</si>
  <si>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</si>
  <si>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</si>
  <si>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</si>
  <si>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</si>
  <si>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</si>
  <si>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</si>
  <si>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</si>
  <si>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</si>
  <si>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</si>
  <si>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</si>
  <si>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</si>
  <si>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</si>
  <si>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</si>
  <si>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</si>
  <si>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</si>
  <si>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</si>
  <si>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</si>
  <si>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</si>
  <si>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</si>
  <si>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</si>
  <si>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</si>
  <si>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</si>
  <si>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</si>
  <si>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</si>
  <si>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</si>
  <si>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</si>
  <si>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</si>
  <si>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</si>
  <si>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</si>
  <si>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</si>
  <si>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</si>
  <si>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</si>
  <si>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</si>
  <si>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</si>
  <si>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</si>
  <si>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</si>
  <si>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</si>
  <si>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</si>
  <si>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</si>
  <si>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</si>
  <si>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</si>
  <si>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</si>
  <si>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</si>
  <si>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</si>
  <si>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</si>
  <si>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</si>
  <si>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</si>
  <si>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</si>
  <si>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</si>
  <si>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</si>
  <si>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</si>
  <si>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</si>
  <si>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</si>
  <si>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</si>
  <si>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</si>
  <si>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</si>
  <si>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</si>
  <si>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</si>
  <si>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</si>
  <si>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</si>
  <si>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</si>
  <si>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</si>
  <si>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</si>
  <si>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</si>
  <si>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</si>
  <si>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</si>
  <si>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</si>
  <si>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</si>
  <si>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</si>
  <si>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</si>
  <si>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</si>
  <si>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</si>
  <si>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</si>
  <si>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</si>
  <si>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</si>
  <si>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</si>
  <si>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</si>
  <si>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</si>
  <si>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</si>
  <si>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</si>
  <si>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</si>
  <si>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</si>
  <si>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</si>
  <si>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</si>
  <si>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</si>
  <si>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</si>
  <si>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</si>
  <si>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</si>
  <si>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</si>
  <si>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</si>
  <si>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</si>
  <si>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</si>
  <si>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</si>
  <si>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</si>
  <si>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</si>
  <si>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</si>
  <si>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</si>
  <si>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</si>
  <si>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</si>
  <si>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</si>
  <si>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</si>
  <si>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</si>
  <si>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</si>
  <si>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</si>
  <si>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</si>
  <si>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</si>
  <si>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</si>
  <si>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</si>
  <si>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</si>
  <si>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</si>
  <si>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</si>
  <si>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</si>
  <si>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</si>
  <si>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</si>
  <si>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</si>
  <si>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</si>
  <si>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</si>
  <si>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</si>
  <si>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</si>
  <si>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</si>
  <si>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</si>
  <si>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</si>
  <si>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</si>
  <si>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</si>
  <si>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</si>
  <si>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</si>
  <si>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</si>
  <si>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</si>
  <si>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</si>
  <si>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</si>
  <si>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</si>
  <si>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</si>
  <si>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</si>
  <si>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</si>
  <si>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</si>
  <si>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</si>
  <si>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</si>
  <si>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</si>
  <si>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</si>
  <si>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</si>
  <si>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</si>
  <si>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</si>
  <si>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</si>
  <si>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</si>
  <si>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</si>
  <si>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</si>
  <si>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</si>
  <si>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</si>
  <si>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</si>
  <si>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</si>
  <si>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</si>
  <si>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</si>
  <si>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</si>
  <si>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</si>
  <si>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</si>
  <si>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</si>
  <si>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</si>
  <si>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</si>
  <si>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</si>
  <si>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</si>
  <si>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</si>
  <si>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</si>
  <si>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</si>
  <si>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</si>
  <si>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</si>
  <si>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</si>
  <si>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</si>
  <si>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</si>
  <si>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</si>
  <si>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</si>
  <si>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</si>
  <si>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</si>
  <si>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</si>
  <si>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</si>
  <si>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</si>
  <si>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</si>
  <si>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</si>
  <si>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</si>
  <si>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</si>
  <si>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</si>
  <si>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</si>
  <si>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</si>
  <si>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</si>
  <si>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</si>
  <si>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</si>
  <si>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</si>
  <si>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</si>
  <si>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</si>
  <si>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</si>
  <si>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</si>
  <si>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</si>
  <si>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</si>
  <si>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</si>
  <si>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</si>
  <si>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</si>
  <si>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</si>
  <si>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</si>
  <si>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</si>
  <si>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</si>
  <si>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</si>
  <si>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</si>
  <si>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</si>
  <si>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</si>
  <si>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</si>
  <si>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</si>
  <si>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</si>
  <si>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</si>
  <si>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</si>
  <si>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</si>
  <si>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</si>
  <si>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</si>
  <si>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</si>
  <si>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</si>
  <si>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</si>
  <si>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</si>
  <si>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</si>
  <si>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</si>
  <si>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</si>
  <si>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</si>
  <si>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</si>
  <si>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</si>
  <si>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</si>
  <si>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</si>
  <si>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</si>
  <si>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</si>
  <si>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</si>
  <si>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</si>
  <si>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</si>
  <si>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</si>
  <si>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</si>
  <si>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</si>
  <si>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</si>
  <si>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</si>
  <si>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</si>
  <si>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</si>
  <si>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</si>
  <si>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</si>
  <si>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</si>
  <si>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</si>
  <si>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</si>
  <si>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</si>
  <si>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</si>
  <si>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</si>
  <si>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</si>
  <si>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</si>
  <si>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</si>
  <si>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</si>
  <si>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</si>
  <si>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</si>
  <si>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</si>
  <si>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</si>
  <si>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</si>
  <si>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</si>
  <si>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</si>
  <si>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</si>
  <si>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</si>
  <si>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</si>
  <si>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</si>
  <si>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</si>
  <si>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</si>
  <si>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</si>
  <si>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</si>
  <si>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</si>
  <si>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</si>
  <si>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</si>
  <si>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</si>
  <si>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</si>
  <si>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</si>
  <si>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</si>
  <si>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</si>
  <si>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</si>
  <si>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</si>
  <si>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</si>
  <si>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</si>
  <si>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</si>
  <si>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</si>
  <si>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</si>
  <si>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</si>
  <si>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</si>
  <si>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</si>
  <si>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</si>
  <si>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</si>
  <si>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</si>
  <si>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</si>
  <si>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</si>
  <si>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</si>
  <si>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</si>
  <si>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</si>
  <si>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</si>
  <si>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</si>
  <si>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</si>
  <si>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</si>
  <si>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</si>
  <si>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</si>
  <si>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</si>
  <si>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</si>
  <si>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</si>
  <si>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</si>
  <si>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</si>
  <si>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</si>
  <si>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</si>
  <si>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</si>
  <si>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</si>
  <si>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</si>
  <si>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</si>
  <si>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</si>
  <si>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</si>
  <si>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</si>
  <si>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</si>
  <si>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</si>
  <si>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</si>
  <si>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</si>
  <si>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</si>
  <si>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</si>
  <si>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</si>
  <si>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</si>
  <si>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</si>
  <si>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</si>
  <si>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</si>
  <si>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</si>
  <si>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</si>
  <si>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</si>
  <si>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</si>
  <si>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</si>
  <si>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</si>
  <si>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</si>
  <si>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</si>
  <si>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</si>
  <si>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</si>
  <si>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</si>
  <si>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</si>
  <si>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</si>
  <si>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</si>
  <si>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</si>
  <si>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</si>
  <si>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</si>
  <si>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</si>
  <si>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</si>
  <si>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</si>
  <si>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</si>
  <si>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</si>
  <si>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</si>
  <si>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</si>
  <si>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</si>
  <si>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</si>
  <si>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</si>
  <si>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</si>
  <si>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</si>
  <si>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</si>
  <si>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</si>
  <si>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</si>
  <si>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</si>
  <si>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</si>
  <si>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</si>
  <si>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</si>
  <si>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</si>
  <si>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</si>
  <si>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</si>
  <si>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</si>
  <si>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</si>
  <si>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</si>
  <si>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</si>
  <si>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</si>
  <si>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</si>
  <si>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</si>
  <si>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</si>
  <si>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</si>
  <si>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</si>
  <si>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</si>
  <si>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</si>
  <si>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</si>
  <si>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</si>
  <si>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</si>
  <si>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</si>
  <si>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</si>
  <si>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</si>
  <si>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</si>
  <si>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</si>
  <si>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</si>
  <si>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</si>
  <si>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</si>
  <si>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</si>
  <si>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</si>
  <si>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</si>
  <si>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</si>
  <si>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</si>
  <si>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</si>
  <si>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</si>
  <si>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</si>
  <si>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</si>
  <si>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</si>
  <si>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</si>
  <si>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</si>
  <si>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</si>
  <si>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</si>
  <si>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</si>
  <si>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</si>
  <si>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</si>
  <si>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</si>
  <si>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</si>
  <si>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</si>
  <si>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</si>
  <si>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</si>
  <si>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</si>
  <si>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</si>
  <si>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</si>
  <si>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</si>
  <si>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</si>
  <si>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</si>
  <si>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</si>
  <si>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</si>
  <si>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</si>
  <si>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</si>
  <si>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</si>
  <si>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</si>
  <si>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</si>
  <si>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</si>
  <si>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</si>
  <si>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</si>
  <si>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</si>
  <si>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</si>
  <si>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</si>
  <si>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</si>
  <si>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</si>
  <si>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</si>
  <si>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</si>
  <si>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</si>
  <si>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</si>
  <si>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</si>
  <si>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</si>
  <si>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</si>
  <si>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</si>
  <si>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</si>
  <si>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</si>
  <si>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</si>
  <si>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</si>
  <si>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</si>
  <si>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</si>
  <si>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</si>
  <si>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</si>
  <si>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</si>
  <si>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</si>
  <si>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</si>
  <si>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</si>
  <si>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</si>
  <si>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</si>
  <si>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</si>
  <si>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</si>
  <si>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</si>
  <si>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</si>
  <si>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</si>
  <si>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</si>
  <si>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</si>
  <si>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</si>
  <si>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</si>
  <si>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</si>
  <si>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</si>
  <si>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</si>
  <si>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</si>
  <si>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</si>
  <si>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</si>
  <si>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</si>
  <si>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</si>
  <si>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</si>
  <si>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</si>
  <si>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</si>
  <si>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</si>
  <si>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</si>
  <si>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</si>
  <si>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</si>
  <si>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</si>
  <si>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</si>
  <si>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</si>
  <si>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</si>
  <si>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</si>
  <si>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</si>
  <si>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</si>
  <si>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</si>
  <si>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</si>
  <si>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</si>
  <si>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</si>
  <si>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</si>
  <si>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</si>
  <si>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</si>
  <si>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</si>
  <si>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</si>
  <si>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</si>
  <si>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</si>
  <si>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</si>
  <si>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</si>
  <si>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</si>
  <si>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</si>
  <si>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</si>
  <si>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</si>
  <si>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</si>
  <si>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</si>
  <si>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</si>
  <si>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</si>
  <si>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</si>
  <si>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</si>
  <si>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</si>
  <si>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</si>
  <si>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</si>
  <si>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</si>
  <si>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</si>
  <si>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</si>
  <si>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</si>
  <si>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</si>
  <si>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</si>
  <si>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</si>
  <si>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</si>
  <si>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</si>
  <si>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</si>
  <si>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</si>
  <si>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</si>
  <si>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</si>
  <si>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</si>
  <si>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</si>
  <si>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</si>
  <si>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</si>
  <si>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</si>
  <si>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</si>
  <si>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</si>
  <si>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</si>
  <si>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</si>
  <si>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</si>
  <si>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</si>
  <si>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</si>
  <si>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</si>
  <si>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</si>
  <si>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</si>
  <si>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</si>
  <si>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</si>
  <si>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</si>
  <si>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</si>
  <si>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</si>
  <si>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</si>
  <si>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</si>
  <si>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</si>
  <si>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</si>
  <si>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</si>
  <si>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</si>
  <si>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</si>
  <si>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</si>
  <si>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</si>
  <si>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</si>
  <si>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</si>
  <si>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</si>
  <si>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</si>
  <si>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</si>
  <si>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</si>
  <si>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</si>
  <si>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</si>
  <si>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</si>
  <si>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</si>
  <si>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</si>
  <si>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</si>
  <si>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</si>
  <si>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</si>
  <si>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</si>
  <si>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</si>
  <si>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</si>
  <si>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</si>
  <si>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</si>
  <si>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</si>
  <si>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</si>
  <si>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</si>
  <si>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</si>
  <si>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</si>
  <si>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</si>
  <si>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</si>
  <si>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</si>
  <si>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</si>
  <si>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</si>
  <si>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</si>
  <si>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</si>
  <si>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</si>
  <si>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</si>
  <si>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</si>
  <si>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</si>
  <si>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</si>
  <si>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</si>
  <si>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</si>
  <si>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</si>
  <si>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</si>
  <si>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</si>
  <si>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</si>
  <si>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</si>
  <si>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</si>
  <si>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</si>
  <si>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</si>
  <si>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</si>
  <si>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</si>
  <si>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</si>
  <si>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</si>
  <si>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</si>
  <si>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</si>
  <si>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</si>
  <si>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</si>
  <si>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</si>
  <si>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</si>
  <si>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</si>
  <si>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</si>
  <si>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</si>
  <si>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</si>
  <si>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</si>
  <si>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</si>
  <si>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</si>
  <si>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</si>
  <si>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</si>
  <si>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</si>
  <si>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</si>
  <si>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</si>
  <si>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</si>
  <si>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</si>
  <si>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</si>
  <si>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</si>
  <si>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</si>
  <si>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</si>
  <si>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</si>
  <si>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</si>
  <si>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</si>
  <si>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</si>
  <si>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</si>
  <si>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</si>
  <si>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</si>
  <si>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</si>
  <si>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</si>
  <si>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</si>
  <si>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</si>
  <si>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</si>
  <si>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</si>
  <si>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</si>
  <si>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</si>
  <si>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</si>
  <si>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</si>
  <si>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</si>
  <si>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</si>
  <si>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</si>
  <si>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</si>
  <si>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</si>
  <si>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</si>
  <si>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</si>
  <si>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</si>
  <si>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</si>
  <si>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</si>
  <si>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</si>
  <si>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</si>
  <si>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</si>
  <si>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</si>
  <si>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</si>
  <si>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</si>
  <si>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</si>
  <si>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</si>
  <si>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</si>
  <si>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</si>
  <si>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</si>
  <si>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</si>
  <si>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</si>
  <si>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</si>
  <si>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</si>
  <si>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</si>
  <si>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</si>
  <si>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</si>
  <si>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</si>
  <si>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</si>
  <si>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</si>
  <si>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</si>
  <si>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</si>
  <si>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</si>
  <si>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</si>
  <si>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</si>
  <si>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</si>
  <si>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</si>
  <si>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</si>
  <si>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</si>
  <si>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</si>
  <si>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</si>
  <si>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</si>
  <si>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</si>
  <si>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</si>
  <si>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</si>
  <si>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</si>
  <si>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</si>
  <si>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</si>
  <si>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</si>
  <si>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</si>
  <si>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</si>
  <si>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</si>
  <si>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</si>
  <si>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</si>
  <si>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</si>
  <si>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</si>
  <si>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</si>
  <si>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</si>
  <si>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</si>
  <si>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</si>
  <si>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</si>
  <si>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</si>
  <si>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</si>
  <si>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</si>
  <si>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</si>
  <si>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</si>
  <si>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</si>
  <si>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</si>
  <si>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</si>
  <si>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</si>
  <si>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</si>
  <si>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</si>
  <si>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</si>
  <si>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</si>
  <si>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</si>
  <si>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</si>
  <si>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</si>
  <si>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</si>
  <si>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</si>
  <si>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</si>
  <si>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</si>
  <si>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</si>
  <si>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</si>
  <si>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</si>
  <si>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</si>
  <si>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</si>
  <si>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</si>
  <si>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</si>
  <si>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</si>
  <si>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</si>
  <si>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</si>
  <si>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</si>
  <si>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</si>
  <si>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</si>
  <si>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</si>
  <si>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</si>
  <si>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</si>
  <si>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</si>
  <si>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</si>
  <si>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</si>
  <si>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</si>
  <si>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</si>
  <si>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</si>
  <si>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</si>
  <si>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</si>
  <si>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</si>
  <si>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</si>
  <si>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</si>
  <si>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</si>
  <si>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</si>
  <si>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</si>
  <si>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</si>
  <si>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</si>
  <si>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</si>
  <si>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</si>
  <si>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</si>
  <si>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</si>
  <si>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</si>
  <si>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</si>
  <si>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</si>
  <si>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</si>
  <si>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</si>
  <si>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</si>
  <si>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</si>
  <si>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</si>
  <si>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</si>
  <si>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</si>
  <si>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</si>
  <si>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</si>
  <si>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</si>
  <si>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</si>
  <si>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</si>
  <si>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</si>
  <si>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</si>
  <si>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</si>
  <si>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</si>
  <si>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</si>
  <si>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</si>
  <si>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</si>
  <si>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</si>
  <si>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</si>
  <si>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</si>
  <si>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</si>
  <si>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</si>
  <si>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</si>
  <si>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</si>
  <si>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</si>
  <si>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</si>
  <si>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</si>
  <si>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</si>
  <si>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</si>
  <si>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</si>
  <si>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</si>
  <si>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</si>
  <si>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</si>
  <si>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</si>
  <si>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</si>
  <si>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</si>
  <si>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</si>
  <si>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</si>
  <si>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</si>
  <si>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</si>
  <si>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</si>
  <si>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</si>
  <si>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</si>
  <si>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</si>
  <si>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</si>
  <si>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</si>
  <si>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</si>
  <si>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</si>
  <si>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</si>
  <si>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</si>
  <si>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</si>
  <si>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</si>
  <si>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</si>
  <si>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</si>
  <si>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</si>
  <si>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</si>
  <si>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</si>
  <si>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</si>
  <si>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</si>
  <si>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</si>
  <si>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</si>
  <si>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</si>
  <si>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</si>
  <si>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</si>
  <si>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</si>
  <si>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</si>
  <si>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</si>
  <si>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</si>
  <si>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</si>
  <si>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</si>
  <si>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</si>
  <si>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</si>
  <si>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</si>
  <si>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</si>
  <si>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</si>
  <si>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</si>
  <si>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</si>
  <si>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</si>
  <si>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</si>
  <si>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</si>
  <si>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</si>
  <si>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</si>
  <si>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</si>
  <si>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</si>
  <si>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</si>
  <si>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</si>
  <si>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</si>
  <si>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</si>
  <si>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</si>
  <si>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</si>
  <si>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</si>
  <si>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</si>
  <si>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</si>
  <si>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</si>
  <si>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</si>
  <si>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</si>
  <si>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</si>
  <si>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</si>
  <si>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</si>
  <si>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</si>
  <si>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</si>
  <si>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</si>
  <si>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</si>
  <si>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</si>
  <si>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</si>
  <si>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</si>
  <si>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</si>
  <si>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</si>
  <si>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</si>
  <si>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</si>
  <si>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</si>
  <si>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</si>
  <si>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</si>
  <si>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</si>
  <si>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</si>
  <si>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</si>
  <si>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</si>
  <si>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</si>
  <si>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</si>
  <si>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</si>
  <si>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</si>
  <si>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</si>
  <si>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</si>
  <si>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</si>
  <si>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</si>
  <si>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</si>
  <si>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</si>
  <si>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</si>
  <si>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</si>
  <si>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</si>
  <si>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</si>
  <si>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</si>
  <si>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</si>
  <si>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</si>
  <si>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</si>
  <si>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</si>
  <si>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</si>
  <si>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</si>
  <si>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</si>
  <si>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</si>
  <si>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</si>
  <si>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</si>
  <si>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</si>
  <si>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</si>
  <si>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</si>
  <si>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</si>
  <si>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</si>
  <si>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</si>
  <si>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</si>
  <si>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</si>
  <si>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</si>
  <si>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</si>
  <si>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</si>
  <si>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</si>
  <si>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</si>
  <si>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</si>
  <si>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</si>
  <si>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</si>
  <si>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</si>
  <si>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</si>
  <si>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</si>
  <si>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</si>
  <si>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</si>
  <si>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</si>
  <si>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</si>
  <si>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</si>
  <si>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</si>
  <si>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</si>
  <si>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</si>
  <si>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</si>
  <si>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</si>
  <si>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</si>
  <si>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</si>
  <si>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</si>
  <si>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</si>
  <si>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</si>
  <si>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</si>
  <si>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</si>
  <si>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</si>
  <si>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</si>
  <si>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</si>
  <si>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</si>
  <si>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</si>
  <si>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</si>
  <si>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</si>
  <si>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</si>
  <si>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</si>
  <si>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</si>
  <si>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</si>
  <si>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</si>
  <si>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</si>
  <si>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</si>
  <si>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</si>
  <si>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</si>
  <si>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</si>
  <si>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</si>
  <si>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</si>
  <si>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</si>
  <si>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</si>
  <si>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</si>
  <si>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</si>
  <si>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</si>
  <si>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</si>
  <si>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</si>
  <si>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</si>
  <si>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</si>
  <si>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</si>
  <si>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</si>
  <si>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</si>
  <si>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</si>
  <si>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</si>
  <si>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</si>
  <si>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</si>
  <si>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</si>
  <si>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</si>
  <si>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</si>
  <si>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</si>
  <si>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</si>
  <si>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</si>
  <si>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</si>
  <si>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</si>
  <si>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</si>
  <si>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</si>
  <si>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</si>
  <si>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</si>
  <si>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</si>
  <si>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</si>
  <si>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</si>
  <si>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</si>
  <si>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</si>
  <si>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</si>
  <si>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</si>
  <si>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</si>
  <si>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</si>
  <si>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</si>
  <si>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</si>
  <si>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</si>
  <si>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</si>
  <si>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</si>
  <si>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</si>
  <si>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</si>
  <si>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</si>
  <si>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</si>
  <si>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</si>
  <si>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</si>
  <si>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</si>
  <si>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</si>
  <si>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</si>
  <si>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</si>
  <si>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</si>
  <si>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</si>
  <si>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</si>
  <si>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</si>
  <si>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</si>
  <si>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</si>
  <si>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</si>
  <si>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</si>
  <si>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</si>
  <si>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</si>
  <si>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</si>
  <si>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</si>
  <si>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</si>
  <si>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</si>
  <si>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</si>
  <si>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</si>
  <si>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</si>
  <si>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</si>
  <si>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</si>
  <si>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</si>
  <si>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</si>
  <si>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</si>
  <si>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</si>
  <si>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</si>
  <si>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</si>
  <si>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</si>
  <si>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</si>
  <si>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</si>
  <si>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</si>
  <si>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</si>
  <si>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</si>
  <si>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</si>
  <si>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</si>
  <si>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</si>
  <si>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</si>
  <si>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</si>
  <si>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</si>
  <si>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</si>
  <si>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</si>
  <si>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</si>
  <si>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</si>
  <si>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</si>
  <si>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</si>
  <si>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</si>
  <si>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</si>
  <si>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</si>
  <si>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</si>
  <si>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</si>
  <si>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</si>
  <si>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</si>
  <si>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</si>
  <si>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</si>
  <si>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</si>
  <si>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</si>
  <si>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</si>
  <si>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</si>
  <si>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</si>
  <si>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</si>
  <si>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</si>
  <si>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</si>
  <si>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</si>
  <si>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</si>
  <si>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</si>
  <si>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</si>
  <si>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</si>
  <si>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</si>
  <si>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</si>
  <si>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</si>
  <si>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</si>
  <si>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</si>
  <si>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</si>
  <si>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</si>
  <si>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</si>
  <si>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</si>
  <si>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</si>
  <si>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</si>
  <si>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</si>
  <si>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</si>
  <si>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</si>
  <si>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</si>
  <si>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</si>
  <si>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</si>
  <si>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</si>
  <si>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</si>
  <si>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</si>
  <si>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</si>
  <si>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</si>
  <si>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</si>
  <si>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</si>
  <si>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</si>
  <si>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</si>
  <si>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</si>
  <si>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</si>
  <si>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</si>
  <si>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</si>
  <si>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</si>
  <si>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</si>
  <si>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</si>
  <si>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</si>
  <si>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</si>
  <si>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</si>
  <si>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</si>
  <si>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</si>
  <si>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</si>
  <si>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</si>
  <si>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</si>
  <si>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</si>
  <si>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</si>
  <si>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</si>
  <si>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</si>
  <si>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</si>
  <si>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</si>
  <si>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</si>
  <si>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</si>
  <si>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</si>
  <si>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</si>
  <si>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</si>
  <si>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</si>
  <si>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</si>
  <si>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</si>
  <si>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</si>
  <si>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</si>
  <si>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</si>
  <si>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</si>
  <si>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</si>
  <si>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</si>
  <si>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</si>
  <si>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</si>
  <si>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</si>
  <si>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</si>
  <si>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</si>
  <si>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</si>
  <si>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</si>
  <si>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</si>
  <si>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</si>
  <si>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</si>
  <si>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</si>
  <si>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</si>
  <si>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</si>
  <si>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</si>
  <si>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</si>
  <si>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</si>
  <si>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</si>
  <si>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</si>
  <si>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</si>
  <si>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</si>
  <si>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</si>
  <si>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</si>
  <si>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</si>
  <si>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</si>
  <si>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</si>
  <si>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</si>
  <si>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</si>
  <si>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</si>
  <si>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</si>
  <si>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</si>
  <si>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</si>
  <si>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</si>
  <si>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</si>
  <si>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</si>
  <si>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</si>
  <si>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</si>
  <si>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</si>
  <si>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</si>
  <si>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</si>
  <si>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</si>
  <si>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</si>
  <si>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</si>
  <si>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</si>
  <si>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</si>
  <si>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</si>
  <si>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</si>
  <si>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</si>
  <si>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</si>
  <si>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</si>
  <si>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</si>
  <si>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</si>
  <si>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</si>
  <si>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</si>
  <si>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</si>
  <si>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</si>
  <si>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</si>
  <si>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</si>
  <si>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</si>
  <si>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</si>
  <si>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</si>
  <si>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</si>
  <si>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</si>
  <si>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</si>
  <si>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</si>
  <si>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</si>
  <si>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</si>
  <si>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</si>
  <si>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</si>
  <si>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</si>
  <si>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</si>
  <si>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</si>
  <si>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</si>
  <si>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</si>
  <si>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</si>
  <si>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</si>
  <si>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</si>
  <si>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</si>
  <si>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</si>
  <si>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</si>
  <si>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</si>
  <si>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</si>
  <si>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</si>
  <si>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</si>
  <si>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</si>
  <si>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</si>
  <si>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</si>
  <si>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</si>
  <si>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</si>
  <si>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</si>
  <si>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</si>
  <si>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</si>
  <si>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</si>
  <si>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</si>
  <si>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</si>
  <si>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</si>
  <si>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</si>
  <si>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</si>
  <si>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</si>
  <si>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</si>
  <si>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</si>
  <si>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</si>
  <si>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</si>
  <si>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</si>
  <si>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</si>
  <si>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</si>
  <si>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</si>
  <si>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</si>
  <si>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</si>
  <si>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</si>
  <si>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</si>
  <si>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</si>
  <si>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</si>
  <si>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</si>
  <si>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</si>
  <si>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</si>
  <si>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</si>
  <si>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</si>
  <si>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</si>
  <si>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</si>
  <si>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</si>
  <si>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</si>
  <si>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</si>
  <si>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</si>
  <si>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</si>
  <si>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</si>
  <si>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</si>
  <si>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</si>
  <si>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</si>
  <si>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</si>
  <si>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</si>
  <si>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</si>
  <si>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</si>
  <si>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</si>
  <si>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</si>
  <si>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</si>
  <si>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</si>
  <si>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</si>
  <si>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</si>
  <si>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</si>
  <si>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</si>
  <si>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</si>
  <si>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</si>
  <si>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</si>
  <si>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</si>
  <si>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</si>
  <si>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</si>
  <si>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</si>
  <si>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</si>
  <si>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</si>
  <si>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</si>
  <si>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</si>
  <si>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</si>
  <si>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</si>
  <si>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</si>
  <si>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</si>
  <si>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</si>
  <si>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</si>
  <si>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</si>
  <si>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</si>
  <si>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</si>
  <si>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</si>
  <si>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</si>
  <si>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</si>
  <si>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</si>
  <si>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</si>
  <si>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</si>
  <si>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</si>
  <si>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</si>
  <si>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</si>
  <si>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</si>
  <si>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</si>
  <si>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</si>
  <si>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</si>
  <si>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</si>
  <si>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</si>
  <si>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</si>
  <si>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</si>
  <si>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</si>
  <si>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</si>
  <si>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</si>
  <si>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</si>
  <si>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</si>
  <si>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</si>
  <si>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</si>
  <si>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</si>
  <si>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</si>
  <si>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</si>
  <si>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</si>
  <si>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</si>
  <si>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</si>
  <si>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</si>
  <si>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</si>
  <si>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</si>
  <si>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</si>
  <si>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</si>
  <si>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</si>
  <si>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</si>
  <si>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</si>
  <si>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</si>
  <si>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</si>
  <si>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</si>
  <si>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</si>
  <si>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</si>
  <si>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</si>
  <si>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</si>
  <si>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</si>
  <si>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</si>
  <si>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</si>
  <si>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</si>
  <si>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</si>
  <si>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</si>
  <si>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</si>
  <si>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</si>
  <si>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</si>
  <si>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</si>
  <si>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</si>
  <si>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</si>
  <si>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</si>
  <si>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</si>
  <si>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</si>
  <si>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</si>
  <si>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</si>
  <si>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</si>
  <si>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</si>
  <si>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</si>
  <si>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</si>
  <si>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</si>
  <si>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</si>
  <si>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</si>
  <si>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</si>
  <si>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</si>
  <si>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</si>
  <si>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</si>
  <si>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</si>
  <si>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</si>
  <si>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</si>
  <si>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</si>
  <si>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</si>
  <si>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</si>
  <si>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</si>
  <si>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</si>
  <si>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</si>
  <si>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</si>
  <si>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</si>
  <si>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</si>
  <si>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</si>
  <si>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</si>
  <si>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</si>
  <si>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</si>
  <si>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</si>
  <si>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</si>
  <si>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</si>
  <si>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</si>
  <si>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</si>
  <si>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</si>
  <si>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</si>
  <si>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</si>
  <si>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</si>
  <si>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</si>
  <si>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</si>
  <si>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</si>
  <si>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</si>
  <si>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</si>
  <si>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</si>
  <si>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</si>
  <si>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</si>
  <si>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</si>
  <si>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</si>
  <si>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</si>
  <si>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</si>
  <si>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</si>
  <si>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</si>
  <si>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</si>
  <si>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</si>
  <si>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</si>
  <si>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</si>
  <si>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</si>
  <si>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</si>
  <si>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</si>
  <si>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</si>
  <si>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</si>
  <si>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</si>
  <si>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</si>
  <si>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</si>
  <si>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</si>
  <si>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</si>
  <si>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</si>
  <si>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</si>
  <si>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</si>
  <si>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</si>
  <si>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</si>
  <si>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</si>
  <si>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</si>
  <si>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</si>
  <si>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</si>
  <si>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</si>
  <si>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</si>
  <si>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</si>
  <si>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</si>
  <si>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</si>
  <si>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</si>
  <si>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</si>
  <si>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</si>
  <si>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</si>
  <si>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</si>
  <si>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</si>
  <si>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</si>
  <si>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</si>
  <si>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</si>
  <si>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</si>
  <si>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</si>
  <si>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</si>
  <si>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</si>
  <si>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</si>
  <si>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</si>
  <si>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</si>
  <si>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</si>
  <si>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</si>
  <si>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</si>
  <si>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</si>
  <si>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</si>
  <si>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</si>
  <si>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</si>
  <si>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</si>
  <si>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</si>
  <si>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</si>
  <si>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</si>
  <si>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</si>
  <si>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</si>
  <si>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</si>
  <si>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</si>
  <si>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</si>
  <si>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</si>
  <si>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</si>
  <si>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</si>
  <si>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</si>
  <si>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</si>
  <si>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</si>
  <si>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</si>
  <si>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</si>
  <si>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</si>
  <si>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</si>
  <si>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</si>
  <si>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</si>
  <si>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</si>
  <si>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</si>
  <si>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</si>
  <si>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</si>
  <si>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</si>
  <si>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</si>
  <si>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</si>
  <si>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</si>
  <si>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</si>
  <si>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</si>
  <si>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</si>
  <si>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</si>
  <si>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</si>
  <si>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</si>
  <si>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</si>
  <si>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</si>
  <si>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</si>
  <si>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</si>
  <si>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</si>
  <si>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</si>
  <si>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</si>
  <si>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</si>
  <si>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</si>
  <si>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</si>
  <si>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</si>
  <si>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</si>
  <si>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</si>
  <si>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</si>
  <si>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</si>
  <si>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</si>
  <si>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</si>
  <si>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</si>
  <si>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</si>
  <si>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</si>
  <si>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</si>
  <si>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</si>
  <si>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</si>
  <si>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</si>
  <si>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</si>
  <si>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</si>
  <si>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</si>
  <si>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</si>
  <si>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</si>
  <si>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</si>
  <si>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</si>
  <si>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</si>
  <si>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</si>
  <si>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</si>
  <si>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</si>
  <si>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</si>
  <si>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</si>
  <si>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</si>
  <si>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</si>
  <si>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</si>
  <si>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</si>
  <si>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</si>
  <si>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</si>
  <si>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</si>
  <si>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</si>
  <si>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</si>
  <si>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</si>
  <si>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</si>
  <si>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</si>
  <si>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</si>
  <si>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</si>
  <si>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</si>
  <si>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</si>
  <si>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</si>
  <si>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</si>
  <si>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</si>
  <si>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</si>
  <si>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</si>
  <si>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</si>
  <si>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</si>
  <si>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</si>
  <si>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</si>
  <si>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</si>
  <si>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</si>
  <si>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</si>
  <si>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</si>
  <si>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</si>
  <si>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</si>
  <si>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</si>
  <si>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</si>
  <si>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</si>
  <si>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</si>
  <si>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</si>
  <si>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</si>
  <si>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</si>
  <si>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</si>
  <si>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</si>
  <si>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</si>
  <si>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</si>
  <si>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</si>
  <si>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</si>
  <si>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</si>
  <si>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</si>
  <si>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</si>
  <si>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</si>
  <si>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</si>
  <si>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</si>
  <si>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</si>
  <si>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</si>
  <si>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</si>
  <si>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</si>
  <si>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</si>
  <si>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</si>
  <si>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</si>
  <si>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</si>
  <si>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</si>
  <si>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</si>
  <si>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</si>
  <si>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</si>
  <si>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</si>
  <si>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</si>
  <si>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</si>
  <si>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</si>
  <si>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</si>
  <si>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</si>
  <si>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</si>
  <si>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</si>
  <si>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</si>
  <si>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</si>
  <si>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</si>
  <si>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</si>
  <si>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</si>
  <si>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</si>
  <si>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</si>
  <si>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</si>
  <si>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</si>
  <si>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</si>
  <si>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</si>
  <si>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</si>
  <si>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</si>
  <si>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</si>
  <si>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</si>
  <si>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</si>
  <si>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</si>
  <si>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</si>
  <si>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</si>
  <si>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</si>
  <si>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</si>
  <si>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</si>
  <si>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</si>
  <si>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</si>
  <si>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</si>
  <si>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</si>
  <si>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</si>
  <si>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</si>
  <si>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</si>
  <si>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</si>
  <si>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</si>
  <si>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</si>
  <si>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</si>
  <si>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</si>
  <si>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</si>
  <si>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</si>
  <si>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</si>
  <si>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</si>
  <si>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</si>
  <si>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</si>
  <si>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</si>
  <si>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</si>
  <si>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</si>
  <si>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</si>
  <si>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</si>
  <si>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</si>
  <si>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</si>
  <si>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</si>
  <si>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</si>
  <si>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</si>
  <si>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</si>
  <si>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</si>
  <si>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</si>
  <si>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</si>
  <si>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</si>
  <si>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</si>
  <si>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</si>
  <si>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</si>
  <si>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</si>
  <si>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</si>
  <si>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</si>
  <si>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</si>
  <si>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</si>
  <si>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</si>
  <si>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</si>
  <si>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</si>
  <si>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</si>
  <si>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</si>
  <si>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</si>
  <si>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</si>
  <si>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</si>
  <si>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</si>
  <si>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</si>
  <si>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</si>
  <si>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</si>
  <si>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</si>
  <si>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</si>
  <si>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</si>
  <si>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</si>
  <si>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</si>
  <si>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</si>
  <si>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</si>
  <si>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</si>
  <si>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</si>
  <si>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</si>
  <si>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</si>
  <si>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</si>
  <si>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</si>
  <si>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</si>
  <si>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</si>
  <si>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</si>
  <si>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</si>
  <si>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</si>
  <si>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</si>
  <si>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</si>
  <si>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</si>
  <si>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</si>
  <si>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</si>
  <si>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</si>
  <si>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</si>
  <si>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</si>
  <si>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</si>
  <si>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</si>
  <si>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</si>
  <si>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</si>
  <si>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</si>
  <si>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</si>
  <si>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</si>
  <si>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</si>
  <si>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</si>
  <si>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</si>
  <si>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</si>
  <si>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</si>
  <si>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</si>
  <si>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</si>
  <si>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</si>
  <si>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</si>
  <si>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</si>
  <si>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</si>
  <si>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</si>
  <si>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</si>
  <si>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</si>
  <si>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</si>
  <si>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</si>
  <si>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</si>
  <si>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</si>
  <si>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</si>
  <si>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</si>
  <si>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</si>
  <si>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</si>
  <si>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</si>
  <si>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</si>
  <si>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</si>
  <si>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</si>
  <si>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</si>
  <si>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</si>
  <si>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</si>
  <si>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</si>
  <si>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</si>
  <si>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</si>
  <si>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</si>
  <si>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</si>
  <si>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</si>
  <si>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</si>
  <si>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</si>
  <si>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</si>
  <si>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</si>
  <si>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</si>
  <si>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</si>
  <si>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</si>
  <si>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</si>
  <si>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</si>
  <si>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</si>
  <si>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</si>
  <si>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</si>
  <si>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</si>
  <si>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</si>
  <si>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</si>
  <si>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</si>
  <si>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</si>
  <si>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</si>
  <si>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</si>
  <si>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</si>
  <si>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</si>
  <si>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</si>
  <si>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</si>
  <si>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</si>
  <si>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</si>
  <si>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</si>
  <si>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</si>
  <si>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</si>
  <si>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</si>
  <si>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</si>
  <si>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</si>
  <si>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</si>
  <si>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</si>
  <si>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</si>
  <si>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</si>
  <si>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</si>
  <si>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</si>
  <si>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</si>
  <si>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</si>
  <si>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</si>
  <si>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</si>
  <si>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</si>
  <si>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</si>
  <si>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</si>
  <si>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</si>
  <si>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</si>
  <si>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</si>
  <si>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</si>
  <si>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</si>
  <si>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</si>
  <si>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</si>
  <si>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</si>
  <si>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</si>
  <si>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</si>
  <si>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</si>
  <si>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</si>
  <si>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</si>
  <si>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</si>
  <si>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</si>
  <si>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</si>
  <si>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</si>
  <si>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</si>
  <si>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</si>
  <si>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</si>
  <si>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</si>
  <si>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</si>
  <si>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</si>
  <si>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</si>
  <si>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</si>
  <si>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</si>
  <si>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</si>
  <si>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</si>
  <si>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</si>
  <si>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</si>
  <si>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</si>
  <si>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</si>
  <si>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</si>
  <si>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</si>
  <si>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</si>
  <si>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</si>
  <si>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</si>
  <si>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</si>
  <si>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</si>
  <si>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</si>
  <si>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</si>
  <si>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</si>
  <si>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</si>
  <si>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</si>
  <si>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</si>
  <si>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</si>
  <si>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</si>
  <si>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</si>
  <si>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</si>
  <si>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</si>
  <si>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</si>
  <si>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</si>
  <si>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</si>
  <si>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</si>
  <si>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</si>
  <si>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</si>
  <si>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</si>
  <si>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</si>
  <si>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</si>
  <si>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</si>
  <si>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</si>
  <si>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</si>
  <si>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</si>
  <si>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</si>
  <si>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</si>
  <si>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</si>
  <si>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</si>
  <si>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</si>
  <si>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</si>
  <si>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</si>
  <si>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</si>
  <si>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</si>
  <si>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</si>
  <si>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</si>
  <si>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</si>
  <si>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</si>
  <si>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</si>
  <si>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</si>
  <si>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</si>
  <si>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</si>
  <si>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</si>
  <si>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</si>
  <si>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</si>
  <si>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</si>
  <si>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</si>
  <si>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</si>
  <si>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</si>
  <si>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</si>
  <si>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</si>
  <si>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</si>
  <si>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</si>
  <si>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</si>
  <si>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</si>
  <si>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</si>
  <si>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</si>
  <si>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</si>
  <si>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</si>
  <si>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</si>
  <si>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</si>
  <si>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</si>
  <si>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</si>
  <si>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</si>
  <si>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</si>
  <si>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</si>
  <si>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</si>
  <si>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</si>
  <si>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</si>
  <si>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</si>
  <si>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</si>
  <si>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</si>
  <si>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</si>
  <si>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</si>
  <si>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</si>
  <si>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</si>
  <si>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</si>
  <si>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</si>
  <si>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</si>
  <si>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</si>
  <si>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</si>
  <si>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</si>
  <si>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</si>
  <si>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</si>
  <si>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</si>
  <si>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</si>
  <si>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</si>
  <si>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</si>
  <si>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</si>
  <si>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</si>
  <si>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</si>
  <si>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</si>
  <si>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</si>
  <si>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</si>
  <si>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</si>
  <si>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</si>
  <si>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</si>
  <si>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</si>
  <si>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</si>
  <si>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</si>
  <si>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</si>
  <si>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</si>
  <si>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</si>
  <si>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</si>
  <si>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</si>
  <si>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</si>
  <si>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</si>
  <si>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</si>
  <si>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</si>
  <si>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</si>
  <si>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</si>
  <si>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</si>
  <si>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</si>
  <si>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</si>
  <si>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</si>
  <si>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</si>
  <si>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</si>
  <si>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</si>
  <si>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</si>
  <si>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</si>
  <si>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</si>
  <si>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</si>
  <si>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</si>
  <si>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</si>
  <si>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</si>
  <si>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</si>
  <si>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</si>
  <si>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</si>
  <si>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</si>
  <si>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</si>
  <si>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</si>
  <si>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</si>
  <si>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</si>
  <si>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</si>
  <si>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</si>
  <si>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</si>
  <si>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</si>
  <si>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</si>
  <si>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</si>
  <si>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</si>
  <si>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</si>
  <si>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</si>
  <si>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</si>
  <si>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</si>
  <si>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</si>
  <si>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</si>
  <si>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</si>
  <si>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</si>
  <si>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</si>
  <si>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</si>
  <si>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</si>
  <si>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</si>
  <si>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</si>
  <si>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</si>
  <si>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</si>
  <si>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</si>
  <si>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</si>
  <si>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</si>
  <si>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</si>
  <si>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</si>
  <si>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</si>
  <si>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</si>
  <si>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</si>
  <si>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</si>
  <si>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</si>
  <si>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</si>
  <si>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</si>
  <si>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</si>
  <si>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</si>
  <si>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</si>
  <si>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</si>
  <si>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</si>
  <si>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</si>
  <si>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</si>
  <si>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</si>
  <si>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</si>
  <si>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</si>
  <si>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</si>
  <si>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</si>
  <si>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</si>
  <si>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</si>
  <si>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</si>
  <si>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</si>
  <si>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</si>
  <si>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</si>
  <si>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</si>
  <si>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</si>
  <si>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</si>
  <si>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</si>
  <si>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</si>
  <si>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</si>
  <si>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</si>
  <si>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</si>
  <si>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</si>
  <si>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</si>
  <si>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</si>
  <si>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</si>
  <si>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</si>
  <si>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</si>
  <si>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</si>
  <si>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</si>
  <si>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</si>
  <si>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</si>
  <si>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</si>
  <si>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</si>
  <si>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</si>
  <si>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</si>
  <si>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</si>
  <si>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</si>
  <si>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</si>
  <si>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</si>
  <si>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</si>
  <si>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</si>
  <si>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</si>
  <si>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</si>
  <si>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</si>
  <si>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</si>
  <si>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</si>
  <si>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</si>
  <si>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</si>
  <si>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</si>
  <si>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</si>
  <si>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</si>
  <si>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</si>
  <si>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</si>
  <si>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</si>
  <si>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</si>
  <si>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</si>
  <si>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</si>
  <si>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</si>
  <si>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</si>
  <si>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</si>
  <si>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</si>
  <si>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</si>
  <si>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</si>
  <si>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</si>
  <si>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</si>
  <si>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</si>
  <si>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</si>
  <si>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</si>
  <si>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</si>
  <si>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</si>
  <si>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</si>
  <si>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</si>
  <si>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</si>
  <si>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</si>
  <si>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</si>
  <si>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</si>
  <si>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</si>
  <si>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</si>
  <si>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</si>
  <si>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</si>
  <si>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</si>
  <si>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</si>
  <si>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</si>
  <si>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</si>
  <si>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</si>
  <si>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</si>
  <si>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</si>
  <si>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</si>
  <si>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</si>
  <si>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</si>
  <si>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</si>
  <si>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</si>
  <si>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</si>
  <si>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</si>
  <si>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</si>
  <si>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</si>
  <si>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</si>
  <si>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</si>
  <si>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</si>
  <si>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</si>
  <si>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</si>
  <si>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</si>
  <si>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</si>
  <si>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</si>
  <si>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</si>
  <si>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</si>
  <si>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</si>
  <si>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</si>
  <si>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</si>
  <si>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</si>
  <si>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</si>
  <si>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</si>
  <si>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</si>
  <si>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</si>
  <si>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</si>
  <si>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</si>
  <si>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</si>
  <si>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</si>
  <si>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</si>
  <si>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</si>
  <si>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</si>
  <si>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</si>
  <si>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</si>
  <si>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</si>
  <si>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</si>
  <si>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</si>
  <si>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</si>
  <si>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</si>
  <si>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</si>
  <si>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</si>
  <si>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</si>
  <si>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</si>
  <si>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</si>
  <si>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</si>
  <si>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</si>
  <si>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</si>
  <si>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</si>
  <si>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</si>
  <si>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</si>
  <si>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</si>
  <si>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</si>
  <si>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</si>
  <si>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</si>
  <si>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</si>
  <si>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</si>
  <si>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</si>
  <si>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</si>
  <si>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</si>
  <si>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</si>
  <si>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</si>
  <si>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</si>
  <si>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</si>
  <si>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</si>
  <si>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</si>
  <si>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</si>
  <si>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</si>
  <si>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</si>
  <si>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</si>
  <si>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</si>
  <si>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</si>
  <si>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</si>
  <si>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</si>
  <si>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</si>
  <si>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</si>
  <si>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</si>
  <si>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</si>
  <si>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</si>
  <si>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</si>
  <si>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</si>
  <si>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</si>
  <si>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</si>
  <si>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</si>
  <si>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</si>
  <si>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</si>
  <si>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</si>
  <si>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</si>
  <si>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</si>
  <si>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</si>
  <si>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</si>
  <si>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</si>
  <si>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</si>
  <si>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</si>
  <si>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</si>
  <si>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</si>
  <si>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</si>
  <si>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</si>
  <si>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</si>
  <si>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</si>
  <si>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</si>
  <si>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</si>
  <si>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</si>
  <si>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</si>
  <si>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</si>
  <si>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</si>
  <si>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</si>
  <si>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</si>
  <si>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</si>
  <si>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</si>
  <si>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</si>
  <si>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</si>
  <si>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</si>
  <si>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</si>
  <si>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</si>
  <si>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</si>
  <si>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</si>
  <si>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</si>
  <si>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</si>
  <si>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</si>
  <si>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</si>
  <si>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</si>
  <si>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</si>
  <si>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</si>
  <si>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</si>
  <si>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</si>
  <si>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</si>
  <si>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</si>
  <si>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</si>
  <si>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</si>
  <si>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</si>
  <si>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</si>
  <si>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</si>
  <si>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</si>
  <si>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</si>
  <si>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</si>
  <si>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</si>
  <si>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</si>
  <si>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</si>
  <si>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</si>
  <si>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</si>
  <si>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</si>
  <si>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</si>
  <si>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</si>
  <si>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</si>
  <si>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</si>
  <si>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</si>
  <si>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</si>
  <si>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</si>
  <si>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</si>
  <si>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</si>
  <si>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</si>
  <si>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</si>
  <si>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</si>
  <si>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</si>
  <si>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</si>
  <si>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</si>
  <si>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</si>
  <si>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</si>
  <si>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</si>
  <si>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</si>
  <si>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</si>
  <si>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</si>
  <si>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</si>
  <si>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</si>
  <si>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</si>
  <si>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</si>
  <si>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</si>
  <si>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</si>
  <si>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</si>
  <si>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</si>
  <si>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</si>
  <si>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</si>
  <si>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</si>
  <si>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</si>
  <si>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</si>
  <si>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</si>
  <si>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</si>
  <si>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</si>
  <si>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</si>
  <si>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</si>
  <si>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</si>
  <si>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</si>
  <si>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</si>
  <si>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</si>
  <si>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</si>
  <si>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</si>
  <si>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</si>
  <si>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</si>
  <si>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</si>
  <si>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</si>
  <si>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</si>
  <si>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</si>
  <si>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</si>
  <si>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</si>
  <si>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</si>
  <si>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</si>
  <si>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</si>
  <si>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</si>
  <si>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</si>
  <si>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</si>
  <si>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</si>
  <si>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</si>
  <si>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</si>
  <si>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</si>
  <si>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</si>
  <si>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</si>
  <si>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</si>
  <si>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</si>
  <si>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</si>
  <si>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</si>
  <si>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</si>
  <si>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</si>
  <si>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</si>
  <si>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</si>
  <si>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</si>
  <si>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</si>
  <si>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</si>
  <si>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</si>
  <si>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</si>
  <si>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</si>
  <si>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</si>
  <si>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</si>
  <si>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</si>
  <si>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</si>
  <si>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</si>
  <si>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</si>
  <si>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</si>
  <si>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</si>
  <si>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</si>
  <si>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</si>
  <si>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</si>
  <si>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</si>
  <si>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</si>
  <si>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</si>
  <si>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</si>
  <si>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</si>
  <si>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</si>
  <si>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</si>
  <si>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</si>
  <si>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</si>
  <si>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</si>
  <si>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</si>
  <si>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</si>
  <si>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</si>
  <si>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</si>
  <si>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</si>
  <si>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</si>
  <si>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</si>
  <si>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</si>
  <si>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</si>
  <si>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</si>
  <si>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</si>
  <si>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</si>
  <si>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</si>
  <si>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</si>
  <si>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</si>
  <si>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</si>
  <si>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</si>
  <si>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</si>
  <si>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</si>
  <si>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</si>
  <si>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</si>
  <si>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</si>
  <si>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</si>
  <si>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</si>
  <si>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</si>
  <si>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</si>
  <si>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</si>
  <si>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</si>
  <si>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</si>
  <si>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</si>
  <si>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</si>
  <si>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</si>
  <si>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</si>
  <si>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</si>
  <si>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</si>
  <si>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</si>
  <si>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</si>
  <si>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</si>
  <si>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</si>
  <si>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</si>
  <si>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</si>
  <si>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</si>
  <si>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</si>
  <si>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</si>
  <si>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</si>
  <si>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</si>
  <si>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</si>
  <si>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</si>
  <si>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</si>
  <si>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</si>
  <si>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</si>
  <si>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</si>
  <si>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</si>
  <si>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</si>
  <si>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</si>
  <si>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</si>
  <si>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</si>
  <si>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</si>
  <si>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</si>
  <si>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</si>
  <si>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</si>
  <si>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</si>
  <si>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</si>
  <si>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</si>
  <si>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</si>
  <si>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</si>
  <si>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</si>
  <si>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</si>
  <si>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</si>
  <si>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</si>
  <si>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</si>
  <si>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</si>
  <si>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</si>
  <si>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</si>
  <si>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</si>
  <si>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</si>
  <si>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</si>
  <si>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</si>
  <si>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</si>
  <si>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</si>
  <si>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</si>
  <si>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</si>
  <si>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</si>
  <si>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</si>
  <si>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</si>
  <si>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</si>
  <si>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</si>
  <si>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</si>
  <si>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</si>
  <si>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</si>
  <si>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</si>
  <si>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</si>
  <si>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</si>
  <si>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</si>
  <si>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</si>
  <si>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</si>
  <si>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</si>
  <si>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</si>
  <si>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</si>
  <si>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</si>
  <si>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</si>
  <si>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</si>
  <si>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</si>
  <si>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</si>
  <si>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</si>
  <si>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</si>
  <si>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</si>
  <si>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</si>
  <si>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</si>
  <si>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</si>
  <si>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</si>
  <si>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</si>
  <si>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</si>
  <si>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</si>
  <si>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</si>
  <si>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</si>
  <si>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</si>
  <si>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</si>
  <si>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</si>
  <si>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</si>
  <si>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</si>
  <si>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</si>
  <si>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</si>
  <si>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</si>
  <si>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</si>
  <si>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</si>
  <si>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</si>
  <si>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</si>
  <si>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</si>
  <si>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</si>
  <si>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</si>
  <si>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</si>
  <si>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</si>
  <si>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</si>
  <si>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</si>
  <si>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</si>
  <si>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</si>
  <si>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</si>
  <si>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</si>
  <si>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</si>
  <si>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</si>
  <si>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</si>
  <si>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</si>
  <si>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</si>
  <si>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</si>
  <si>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</si>
  <si>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</si>
  <si>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</si>
  <si>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</si>
  <si>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</si>
  <si>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</si>
  <si>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</si>
  <si>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</si>
  <si>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</si>
  <si>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</si>
  <si>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</si>
  <si>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</si>
  <si>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</si>
  <si>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</si>
  <si>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</si>
  <si>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</si>
  <si>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</si>
  <si>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</si>
  <si>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</si>
  <si>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</si>
  <si>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</si>
  <si>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</si>
  <si>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</si>
  <si>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</si>
  <si>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</si>
  <si>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</si>
  <si>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</si>
  <si>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</si>
  <si>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</si>
  <si>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</si>
  <si>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</si>
  <si>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</si>
  <si>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</si>
  <si>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</si>
  <si>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</si>
  <si>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</si>
  <si>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</si>
  <si>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</si>
  <si>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</si>
  <si>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</si>
  <si>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</si>
  <si>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</si>
  <si>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</si>
  <si>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</si>
  <si>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</si>
  <si>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</si>
  <si>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</si>
  <si>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</si>
  <si>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</si>
  <si>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</si>
  <si>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</si>
  <si>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</si>
  <si>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</si>
  <si>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</si>
  <si>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</si>
  <si>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</si>
  <si>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</si>
  <si>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</si>
  <si>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</si>
  <si>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</si>
  <si>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</si>
  <si>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</si>
  <si>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</si>
  <si>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</si>
  <si>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</si>
  <si>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</si>
  <si>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</si>
  <si>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</si>
  <si>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</si>
  <si>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</si>
  <si>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</si>
  <si>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</si>
  <si>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</si>
  <si>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</si>
  <si>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</si>
  <si>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</si>
  <si>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</si>
  <si>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</si>
  <si>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</si>
  <si>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</si>
  <si>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</si>
  <si>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</si>
  <si>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</si>
  <si>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</si>
  <si>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</si>
  <si>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</si>
  <si>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</si>
  <si>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</si>
  <si>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</si>
  <si>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</si>
  <si>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</si>
  <si>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</si>
  <si>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</si>
  <si>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</si>
  <si>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</si>
  <si>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</si>
  <si>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</si>
  <si>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</si>
  <si>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</si>
  <si>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</si>
  <si>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</si>
  <si>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</si>
  <si>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</si>
  <si>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</si>
  <si>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</si>
  <si>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</si>
  <si>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</si>
  <si>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</si>
  <si>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</si>
  <si>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</si>
  <si>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</si>
  <si>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</si>
  <si>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</si>
  <si>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</si>
  <si>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</si>
  <si>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</si>
  <si>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</si>
  <si>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</si>
  <si>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</si>
  <si>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</si>
  <si>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</si>
  <si>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</si>
  <si>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</si>
  <si>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</si>
  <si>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</si>
  <si>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</si>
  <si>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</si>
  <si>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</si>
  <si>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</si>
  <si>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</si>
  <si>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</si>
  <si>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</si>
  <si>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</si>
  <si>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</si>
  <si>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</si>
  <si>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</si>
  <si>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</si>
  <si>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</si>
  <si>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</si>
  <si>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</si>
  <si>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</si>
  <si>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</si>
  <si>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</si>
  <si>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</si>
  <si>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</si>
  <si>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</si>
  <si>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</si>
  <si>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</si>
  <si>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</si>
  <si>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</si>
  <si>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</si>
  <si>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</si>
  <si>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</si>
  <si>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</si>
  <si>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</si>
  <si>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</si>
  <si>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</si>
  <si>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</si>
  <si>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</si>
  <si>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</si>
  <si>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</si>
  <si>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</si>
  <si>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</si>
  <si>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</si>
  <si>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</si>
  <si>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</si>
  <si>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</si>
  <si>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</si>
  <si>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</si>
  <si>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</si>
  <si>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</si>
  <si>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</si>
  <si>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</si>
  <si>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</si>
  <si>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</si>
  <si>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</si>
  <si>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</si>
  <si>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</si>
  <si>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</si>
  <si>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</si>
  <si>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</si>
  <si>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</si>
  <si>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</si>
  <si>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</si>
  <si>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</si>
  <si>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</si>
  <si>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</si>
  <si>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</si>
  <si>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</si>
  <si>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</si>
  <si>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</si>
  <si>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</si>
  <si>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</si>
  <si>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</si>
  <si>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</si>
  <si>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</si>
  <si>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</si>
  <si>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</si>
  <si>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</si>
  <si>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</si>
  <si>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</si>
  <si>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</si>
  <si>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</si>
  <si>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</si>
  <si>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</si>
  <si>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</si>
  <si>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</si>
  <si>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</si>
  <si>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</si>
  <si>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</si>
  <si>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</si>
  <si>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</si>
  <si>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</si>
  <si>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</si>
  <si>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</si>
  <si>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</si>
  <si>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</si>
  <si>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</si>
  <si>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</si>
  <si>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</si>
  <si>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</si>
  <si>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</si>
  <si>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</si>
  <si>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</si>
  <si>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</si>
  <si>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</si>
  <si>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</si>
  <si>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</si>
  <si>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</si>
  <si>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</si>
  <si>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</si>
  <si>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</si>
  <si>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</si>
  <si>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</si>
  <si>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</si>
  <si>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</si>
  <si>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</si>
  <si>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</si>
  <si>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</si>
  <si>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</si>
  <si>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</si>
  <si>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</si>
  <si>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</si>
  <si>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</si>
  <si>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</si>
  <si>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</si>
  <si>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</si>
  <si>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</si>
  <si>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</si>
  <si>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</si>
  <si>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</si>
  <si>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</si>
  <si>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</si>
  <si>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</si>
  <si>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</si>
  <si>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</si>
  <si>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</si>
  <si>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</si>
  <si>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</si>
  <si>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</si>
  <si>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</si>
  <si>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</si>
  <si>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</si>
  <si>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</si>
  <si>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</si>
  <si>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</si>
  <si>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</si>
  <si>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</si>
  <si>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</si>
  <si>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</si>
  <si>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</si>
  <si>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</si>
  <si>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</si>
  <si>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</si>
  <si>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</si>
  <si>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</si>
  <si>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</si>
  <si>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</si>
  <si>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</si>
  <si>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</si>
  <si>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</si>
  <si>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</si>
  <si>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</si>
  <si>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</si>
  <si>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</si>
  <si>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</si>
  <si>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</si>
  <si>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</si>
  <si>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</si>
  <si>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</si>
  <si>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</si>
  <si>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</si>
  <si>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</si>
  <si>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</si>
  <si>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</si>
  <si>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</si>
  <si>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</si>
  <si>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</si>
  <si>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</si>
  <si>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</si>
  <si>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</si>
  <si>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</si>
  <si>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</si>
  <si>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</si>
  <si>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</si>
  <si>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</si>
  <si>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</si>
  <si>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</si>
  <si>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</si>
  <si>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</si>
  <si>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</si>
  <si>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</si>
  <si>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</si>
  <si>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</si>
  <si>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</si>
  <si>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</si>
  <si>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</si>
  <si>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</si>
  <si>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</si>
  <si>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</si>
  <si>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</si>
  <si>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</si>
  <si>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</si>
  <si>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</si>
  <si>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</si>
  <si>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</si>
  <si>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</si>
  <si>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</si>
  <si>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</si>
  <si>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</si>
  <si>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</si>
  <si>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</si>
  <si>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</si>
  <si>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</si>
  <si>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</si>
  <si>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</si>
  <si>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</si>
  <si>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</si>
  <si>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</si>
  <si>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</si>
  <si>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</si>
  <si>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</si>
  <si>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</si>
  <si>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</si>
  <si>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</si>
  <si>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</si>
  <si>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</si>
  <si>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</si>
  <si>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</si>
  <si>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</si>
  <si>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</si>
  <si>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</si>
  <si>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</si>
  <si>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</si>
  <si>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</si>
  <si>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</si>
  <si>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</si>
  <si>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</si>
  <si>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</si>
  <si>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</si>
  <si>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</si>
  <si>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</si>
  <si>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</si>
  <si>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</si>
  <si>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</si>
  <si>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</si>
  <si>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</si>
  <si>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</si>
  <si>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</si>
  <si>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</si>
  <si>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</si>
  <si>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</si>
  <si>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</si>
  <si>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</si>
  <si>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</si>
  <si>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</si>
  <si>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</si>
  <si>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</si>
  <si>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</si>
  <si>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</si>
  <si>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</si>
  <si>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</si>
  <si>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</si>
  <si>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</si>
  <si>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</si>
  <si>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</si>
  <si>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</si>
  <si>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</si>
  <si>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</si>
  <si>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</si>
  <si>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</si>
  <si>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</si>
  <si>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</si>
  <si>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</si>
  <si>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</si>
  <si>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</si>
  <si>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</si>
  <si>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</si>
  <si>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</si>
  <si>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</si>
  <si>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</si>
  <si>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</si>
  <si>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</si>
  <si>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</si>
  <si>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</si>
  <si>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</si>
  <si>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</si>
  <si>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</si>
  <si>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</si>
  <si>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</si>
  <si>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</si>
  <si>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</si>
  <si>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</si>
  <si>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</si>
  <si>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</si>
  <si>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</si>
  <si>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</si>
  <si>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</si>
  <si>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</si>
  <si>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</si>
  <si>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</si>
  <si>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</si>
  <si>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</si>
  <si>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</si>
  <si>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</si>
  <si>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</si>
  <si>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</si>
  <si>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</si>
  <si>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</si>
  <si>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</si>
  <si>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</si>
  <si>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</si>
  <si>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</si>
  <si>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</si>
  <si>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</si>
  <si>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</si>
  <si>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</si>
  <si>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</si>
  <si>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</si>
  <si>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</si>
  <si>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</si>
  <si>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</si>
  <si>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</si>
  <si>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</si>
  <si>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</si>
  <si>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</si>
  <si>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</si>
  <si>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</si>
  <si>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</si>
  <si>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</si>
  <si>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</si>
  <si>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</si>
  <si>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</si>
  <si>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</si>
  <si>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</si>
  <si>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</si>
  <si>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</si>
  <si>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</si>
  <si>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</si>
  <si>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</si>
  <si>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</si>
  <si>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</si>
  <si>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</si>
  <si>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</si>
  <si>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</si>
  <si>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</si>
  <si>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</si>
  <si>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</si>
  <si>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</si>
  <si>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</si>
  <si>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</si>
  <si>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</si>
  <si>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</si>
  <si>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</si>
  <si>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</si>
  <si>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</si>
  <si>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</si>
  <si>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</si>
  <si>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</si>
  <si>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</si>
  <si>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</si>
  <si>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</si>
  <si>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</si>
  <si>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</si>
  <si>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</si>
  <si>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</si>
  <si>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</si>
  <si>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</si>
  <si>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</si>
  <si>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</si>
  <si>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</si>
  <si>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</si>
  <si>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</si>
  <si>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</si>
  <si>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</si>
  <si>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</si>
  <si>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</si>
  <si>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</si>
  <si>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</si>
  <si>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</si>
  <si>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</si>
  <si>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</si>
  <si>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</si>
  <si>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</si>
  <si>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</si>
  <si>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</si>
  <si>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</si>
  <si>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</si>
  <si>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</si>
  <si>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</si>
  <si>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</si>
  <si>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</si>
  <si>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</si>
  <si>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</si>
  <si>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</si>
  <si>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</si>
  <si>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</si>
  <si>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</si>
  <si>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</si>
  <si>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</si>
  <si>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</si>
  <si>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</si>
  <si>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</si>
  <si>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</si>
  <si>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</si>
  <si>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</si>
  <si>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</si>
  <si>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</si>
  <si>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</si>
  <si>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</si>
  <si>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</si>
  <si>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</si>
  <si>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</si>
  <si>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</si>
  <si>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</si>
  <si>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</si>
  <si>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</si>
  <si>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</si>
  <si>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</si>
  <si>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</si>
  <si>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</si>
  <si>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</si>
  <si>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</si>
  <si>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</si>
  <si>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</si>
  <si>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</si>
  <si>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</si>
  <si>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</si>
  <si>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</si>
  <si>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</si>
  <si>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</si>
  <si>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</si>
  <si>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</si>
  <si>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</si>
  <si>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</si>
  <si>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</si>
  <si>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</si>
  <si>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</si>
  <si>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</si>
  <si>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</si>
  <si>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</si>
  <si>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</si>
  <si>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</si>
  <si>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</si>
  <si>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</si>
  <si>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</si>
  <si>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</si>
  <si>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</si>
  <si>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</si>
  <si>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</si>
  <si>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</si>
  <si>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</si>
  <si>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</si>
  <si>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</si>
  <si>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</si>
  <si>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</si>
  <si>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</si>
  <si>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</si>
  <si>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</si>
  <si>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</si>
  <si>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</si>
  <si>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</si>
  <si>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</si>
  <si>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</si>
  <si>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</si>
  <si>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</si>
  <si>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</si>
  <si>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</si>
  <si>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</si>
  <si>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</si>
  <si>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</si>
  <si>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</si>
  <si>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</si>
  <si>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</si>
  <si>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</si>
  <si>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</si>
  <si>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</si>
  <si>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</si>
  <si>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</si>
  <si>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</si>
  <si>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</si>
  <si>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</si>
  <si>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</si>
  <si>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</si>
  <si>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</si>
  <si>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</si>
  <si>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</si>
  <si>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</si>
  <si>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</si>
  <si>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</si>
  <si>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</si>
  <si>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</si>
  <si>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</si>
  <si>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</si>
  <si>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</si>
  <si>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</si>
  <si>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</si>
  <si>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</si>
  <si>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</si>
  <si>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</si>
  <si>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</si>
  <si>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</si>
  <si>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</si>
  <si>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</si>
  <si>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</si>
  <si>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</si>
  <si>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</si>
  <si>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</si>
  <si>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</si>
  <si>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</si>
  <si>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</si>
  <si>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</si>
  <si>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</si>
  <si>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</si>
  <si>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</si>
  <si>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</si>
  <si>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</si>
  <si>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</si>
  <si>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</si>
  <si>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</si>
  <si>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</si>
  <si>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</si>
  <si>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</si>
  <si>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</si>
  <si>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</si>
  <si>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</si>
  <si>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</si>
  <si>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</si>
  <si>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</si>
  <si>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</si>
  <si>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</si>
  <si>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</si>
  <si>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</si>
  <si>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</si>
  <si>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</si>
  <si>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</si>
  <si>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</si>
  <si>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</si>
  <si>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</si>
  <si>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</si>
  <si>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</si>
  <si>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</si>
  <si>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</si>
  <si>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</si>
  <si>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</si>
  <si>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</si>
  <si>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</si>
  <si>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</si>
  <si>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</si>
  <si>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</si>
  <si>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</si>
  <si>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</si>
  <si>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</si>
  <si>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</si>
  <si>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</si>
  <si>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</si>
  <si>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</si>
  <si>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</si>
  <si>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</si>
  <si>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</si>
  <si>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</si>
  <si>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</si>
  <si>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</si>
  <si>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</si>
  <si>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</si>
  <si>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</si>
  <si>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</si>
  <si>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</si>
  <si>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</si>
  <si>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</si>
  <si>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</si>
  <si>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</si>
  <si>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</si>
  <si>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</si>
  <si>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</si>
  <si>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</si>
  <si>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</si>
  <si>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</si>
  <si>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</si>
  <si>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</si>
  <si>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</si>
  <si>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</si>
  <si>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</si>
  <si>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</si>
  <si>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</si>
  <si>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</si>
  <si>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</si>
  <si>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</si>
  <si>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</si>
  <si>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</si>
  <si>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</si>
  <si>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</si>
  <si>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</si>
  <si>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</si>
  <si>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</si>
  <si>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</si>
  <si>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</si>
  <si>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</si>
  <si>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</si>
  <si>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</si>
  <si>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</si>
  <si>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</si>
  <si>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</si>
  <si>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</si>
  <si>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</si>
  <si>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</si>
  <si>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</si>
  <si>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</si>
  <si>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</si>
  <si>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</si>
  <si>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</si>
  <si>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</si>
  <si>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</si>
  <si>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</si>
  <si>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</si>
  <si>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</si>
  <si>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</si>
  <si>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</si>
  <si>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</si>
  <si>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</si>
  <si>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</si>
  <si>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</si>
  <si>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</si>
  <si>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</si>
  <si>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</si>
  <si>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</si>
  <si>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</si>
  <si>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</si>
  <si>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</si>
  <si>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</si>
  <si>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</si>
  <si>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</si>
  <si>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</si>
  <si>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</si>
  <si>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</si>
  <si>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</si>
  <si>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</si>
  <si>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</si>
  <si>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</si>
  <si>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</si>
  <si>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</si>
  <si>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</si>
  <si>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</si>
  <si>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</si>
  <si>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</si>
  <si>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</si>
  <si>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</si>
  <si>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</si>
  <si>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</si>
  <si>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</si>
  <si>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</si>
  <si>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</si>
  <si>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</si>
  <si>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</si>
  <si>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</si>
  <si>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</si>
  <si>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</si>
  <si>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</si>
  <si>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</si>
  <si>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</si>
  <si>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</si>
  <si>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</si>
  <si>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</si>
  <si>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</si>
  <si>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</si>
  <si>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</si>
  <si>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</si>
  <si>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</si>
  <si>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</si>
  <si>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</si>
  <si>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</si>
  <si>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</si>
  <si>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</si>
  <si>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</si>
  <si>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</si>
  <si>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</si>
  <si>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</si>
  <si>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</si>
  <si>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</si>
  <si>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</si>
  <si>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</si>
  <si>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</si>
  <si>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</si>
  <si>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</si>
  <si>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</si>
  <si>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</si>
  <si>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</si>
  <si>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</si>
  <si>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</si>
  <si>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</si>
  <si>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</si>
  <si>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</si>
  <si>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</si>
  <si>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</si>
  <si>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</si>
  <si>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</si>
  <si>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</si>
  <si>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</si>
  <si>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</si>
  <si>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</si>
  <si>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</si>
  <si>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</si>
  <si>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</si>
  <si>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</si>
  <si>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</si>
  <si>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</si>
  <si>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</si>
  <si>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</si>
  <si>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</si>
  <si>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</si>
  <si>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</si>
  <si>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</si>
  <si>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</si>
  <si>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</si>
  <si>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</si>
  <si>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</si>
  <si>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</si>
  <si>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</si>
  <si>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</si>
  <si>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</si>
  <si>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</si>
  <si>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</si>
  <si>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</si>
  <si>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</si>
  <si>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</si>
  <si>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</si>
  <si>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</si>
  <si>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</si>
  <si>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</si>
  <si>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</si>
  <si>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</si>
  <si>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</si>
  <si>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</si>
  <si>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</si>
  <si>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</si>
  <si>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</si>
  <si>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</si>
  <si>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</si>
  <si>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</si>
  <si>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</si>
  <si>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</si>
  <si>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</si>
  <si>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</si>
  <si>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</si>
  <si>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</si>
  <si>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</si>
  <si>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</si>
  <si>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</si>
  <si>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</si>
  <si>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</si>
  <si>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</si>
  <si>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</si>
  <si>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</si>
  <si>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</si>
  <si>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</si>
  <si>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</si>
  <si>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</si>
  <si>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</si>
  <si>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</si>
  <si>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</si>
  <si>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</si>
  <si>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</si>
  <si>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</si>
  <si>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</si>
  <si>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</si>
  <si>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</si>
  <si>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</si>
  <si>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</si>
  <si>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</si>
  <si>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</si>
  <si>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</si>
  <si>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</si>
  <si>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</si>
  <si>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</si>
  <si>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</si>
  <si>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</si>
  <si>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</si>
  <si>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</si>
  <si>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</si>
  <si>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</si>
  <si>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</si>
  <si>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</si>
  <si>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</si>
  <si>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</si>
  <si>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</si>
  <si>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</si>
  <si>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</si>
  <si>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</si>
  <si>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</si>
  <si>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</si>
  <si>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</si>
  <si>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</si>
  <si>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</si>
  <si>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</si>
  <si>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</si>
  <si>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</si>
  <si>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</si>
  <si>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</si>
  <si>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</si>
  <si>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</si>
  <si>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</si>
  <si>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</si>
  <si>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</si>
  <si>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</si>
  <si>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</si>
  <si>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</si>
  <si>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</si>
  <si>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</si>
  <si>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</si>
  <si>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</si>
  <si>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</si>
  <si>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</si>
  <si>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</si>
  <si>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</si>
  <si>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</si>
  <si>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</si>
  <si>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</si>
  <si>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</si>
  <si>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</si>
  <si>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</si>
  <si>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</si>
  <si>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</si>
  <si>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</si>
  <si>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</si>
  <si>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</si>
  <si>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</si>
  <si>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</si>
  <si>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</si>
  <si>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</si>
  <si>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</si>
  <si>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</si>
  <si>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</si>
  <si>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</si>
  <si>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</si>
  <si>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</si>
  <si>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</si>
  <si>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</si>
  <si>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</si>
  <si>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</si>
  <si>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</si>
  <si>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</si>
  <si>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</si>
  <si>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</si>
  <si>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</si>
  <si>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</si>
  <si>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</si>
  <si>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</si>
  <si>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</si>
  <si>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</si>
  <si>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</si>
  <si>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</si>
  <si>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</si>
  <si>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</si>
  <si>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</si>
  <si>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</si>
  <si>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</si>
  <si>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</si>
  <si>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</si>
  <si>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</si>
  <si>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</si>
  <si>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</si>
  <si>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</si>
  <si>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</si>
  <si>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</si>
  <si>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</si>
  <si>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</si>
  <si>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</si>
  <si>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</si>
  <si>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</si>
  <si>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</si>
  <si>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</si>
  <si>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</si>
  <si>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</si>
  <si>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</si>
  <si>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</si>
  <si>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</si>
  <si>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</si>
  <si>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</si>
  <si>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</si>
  <si>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</si>
  <si>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</si>
  <si>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</si>
  <si>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</si>
  <si>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</si>
  <si>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</si>
  <si>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</si>
  <si>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</si>
  <si>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</si>
  <si>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</si>
  <si>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</si>
  <si>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</si>
  <si>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</si>
  <si>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</si>
  <si>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</si>
  <si>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</si>
  <si>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</si>
  <si>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</si>
  <si>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</si>
  <si>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</si>
  <si>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</si>
  <si>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</si>
  <si>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</si>
  <si>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</si>
  <si>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</si>
  <si>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</si>
  <si>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</si>
  <si>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</si>
  <si>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</si>
  <si>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</si>
  <si>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</si>
  <si>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</si>
  <si>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</si>
  <si>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</si>
  <si>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</si>
  <si>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</si>
  <si>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</si>
  <si>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</si>
  <si>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</si>
  <si>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</si>
  <si>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</si>
  <si>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</si>
  <si>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</si>
  <si>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</si>
  <si>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</si>
  <si>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</si>
  <si>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</si>
  <si>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</si>
  <si>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</si>
  <si>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</si>
  <si>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</si>
  <si>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</si>
  <si>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</si>
  <si>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</si>
  <si>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</si>
  <si>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</si>
  <si>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</si>
  <si>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</si>
  <si>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</si>
  <si>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</si>
  <si>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</si>
  <si>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</si>
  <si>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</si>
  <si>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</si>
  <si>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</si>
  <si>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</si>
  <si>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</si>
  <si>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</si>
  <si>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</si>
  <si>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</si>
  <si>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</si>
  <si>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</si>
  <si>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</si>
  <si>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</si>
  <si>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</si>
  <si>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</si>
  <si>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</si>
  <si>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</si>
  <si>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</si>
  <si>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</si>
  <si>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</si>
  <si>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</si>
  <si>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</si>
  <si>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</si>
  <si>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</si>
  <si>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</si>
  <si>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</si>
  <si>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</si>
  <si>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</si>
  <si>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</si>
  <si>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</si>
  <si>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</si>
  <si>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</si>
  <si>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</si>
  <si>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</si>
  <si>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</si>
  <si>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</si>
  <si>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</si>
  <si>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</si>
  <si>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</si>
  <si>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</si>
  <si>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</si>
  <si>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</si>
  <si>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</si>
  <si>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</si>
  <si>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</si>
  <si>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</si>
  <si>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</si>
  <si>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</si>
  <si>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</si>
  <si>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</si>
  <si>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</si>
  <si>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</si>
  <si>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</si>
  <si>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</si>
  <si>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</si>
  <si>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</si>
  <si>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</si>
  <si>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</si>
  <si>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</si>
  <si>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</si>
  <si>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</si>
  <si>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</si>
  <si>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</si>
  <si>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</si>
  <si>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</si>
  <si>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</si>
  <si>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</si>
  <si>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</si>
  <si>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</si>
  <si>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</si>
  <si>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</si>
  <si>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</si>
  <si>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</si>
  <si>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</si>
  <si>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</si>
  <si>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</si>
  <si>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</si>
  <si>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</si>
  <si>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</si>
  <si>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</si>
  <si>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</si>
  <si>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</si>
  <si>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</si>
  <si>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</si>
  <si>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</si>
  <si>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</si>
  <si>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</si>
  <si>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</si>
  <si>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</si>
  <si>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</si>
  <si>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</si>
  <si>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</si>
  <si>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</si>
  <si>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</si>
  <si>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</si>
  <si>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</si>
  <si>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</si>
  <si>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</si>
  <si>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</si>
  <si>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</si>
  <si>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</si>
  <si>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</si>
  <si>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</si>
  <si>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</si>
  <si>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</si>
  <si>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</si>
  <si>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</si>
  <si>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</si>
  <si>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</si>
  <si>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</si>
  <si>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</si>
  <si>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</si>
  <si>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</si>
  <si>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</si>
  <si>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</si>
  <si>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</si>
  <si>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</si>
  <si>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</si>
  <si>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</si>
  <si>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</si>
  <si>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</si>
  <si>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</si>
  <si>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</si>
  <si>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</si>
  <si>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</si>
  <si>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</si>
  <si>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</si>
  <si>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</si>
  <si>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</si>
  <si>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</si>
  <si>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</si>
  <si>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</si>
  <si>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</si>
  <si>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</si>
  <si>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</si>
  <si>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</si>
  <si>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</si>
  <si>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</si>
  <si>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</si>
  <si>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</si>
  <si>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</si>
  <si>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</si>
  <si>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</si>
  <si>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</si>
  <si>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</si>
  <si>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</si>
  <si>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</si>
  <si>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</si>
  <si>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</si>
  <si>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</si>
  <si>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</si>
  <si>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</si>
  <si>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</si>
  <si>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</si>
  <si>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</si>
  <si>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</si>
  <si>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</si>
  <si>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</si>
  <si>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</si>
  <si>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</si>
  <si>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</si>
  <si>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</si>
  <si>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</si>
  <si>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</si>
  <si>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</si>
  <si>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</si>
  <si>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</si>
  <si>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</si>
  <si>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</si>
  <si>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</si>
  <si>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</si>
  <si>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</si>
  <si>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</si>
  <si>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</si>
  <si>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</si>
  <si>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</si>
  <si>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</si>
  <si>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</si>
  <si>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</si>
  <si>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</si>
  <si>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</si>
  <si>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</si>
  <si>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</si>
  <si>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</si>
  <si>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</si>
  <si>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</si>
  <si>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</si>
  <si>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</si>
  <si>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</si>
  <si>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</si>
  <si>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</si>
  <si>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</si>
  <si>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</si>
  <si>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</si>
  <si>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</si>
  <si>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</si>
  <si>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</si>
  <si>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</si>
  <si>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</si>
  <si>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</si>
  <si>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</si>
  <si>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</si>
  <si>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</si>
  <si>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</si>
  <si>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</si>
  <si>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</si>
  <si>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</si>
  <si>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</si>
  <si>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</si>
  <si>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</si>
  <si>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</si>
  <si>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</si>
  <si>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</si>
  <si>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</si>
  <si>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</si>
  <si>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</si>
  <si>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</si>
  <si>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</si>
  <si>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</si>
  <si>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</si>
  <si>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</si>
  <si>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</si>
  <si>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</si>
  <si>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</si>
  <si>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</si>
  <si>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</si>
  <si>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</si>
  <si>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</si>
  <si>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</si>
  <si>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</si>
  <si>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</si>
  <si>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</si>
  <si>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</si>
  <si>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</si>
  <si>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</si>
  <si>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</si>
  <si>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</si>
  <si>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</si>
  <si>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</si>
  <si>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</si>
  <si>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</si>
  <si>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</si>
  <si>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</si>
  <si>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</si>
  <si>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</si>
  <si>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</si>
  <si>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</si>
  <si>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</si>
  <si>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</si>
  <si>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</si>
  <si>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</si>
  <si>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</si>
  <si>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</si>
  <si>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</si>
  <si>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</si>
  <si>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</si>
  <si>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</si>
  <si>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</si>
  <si>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</si>
  <si>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</si>
  <si>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</si>
  <si>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</si>
  <si>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</si>
  <si>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</si>
  <si>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</si>
  <si>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</si>
  <si>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</si>
  <si>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</si>
  <si>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</si>
  <si>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</si>
  <si>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</si>
  <si>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</si>
  <si>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</si>
  <si>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</si>
  <si>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</si>
  <si>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</si>
  <si>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</si>
  <si>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</si>
  <si>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</si>
  <si>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</si>
  <si>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</si>
  <si>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</si>
  <si>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</si>
  <si>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</si>
  <si>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</si>
  <si>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</si>
  <si>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</si>
  <si>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</si>
  <si>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</si>
  <si>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</si>
  <si>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</si>
  <si>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</si>
  <si>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</si>
  <si>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</si>
  <si>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</si>
  <si>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</si>
  <si>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</si>
  <si>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</si>
  <si>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</si>
  <si>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</si>
  <si>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</si>
  <si>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</si>
  <si>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</si>
  <si>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</si>
  <si>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</si>
  <si>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</si>
  <si>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</si>
  <si>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</si>
  <si>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</si>
  <si>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</si>
  <si>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</si>
  <si>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</si>
  <si>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</si>
  <si>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</si>
  <si>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</si>
  <si>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</si>
  <si>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</si>
  <si>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</si>
  <si>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</si>
  <si>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</si>
  <si>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</si>
  <si>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</si>
  <si>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</si>
  <si>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</si>
  <si>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</si>
  <si>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</si>
  <si>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</si>
  <si>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</si>
  <si>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</si>
  <si>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</si>
  <si>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</si>
  <si>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</si>
  <si>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</si>
  <si>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</si>
  <si>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</si>
  <si>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</si>
  <si>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</si>
  <si>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</si>
  <si>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</si>
  <si>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</si>
  <si>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</si>
  <si>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</si>
  <si>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</si>
  <si>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</si>
  <si>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</si>
  <si>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</si>
  <si>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</si>
  <si>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</si>
  <si>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</si>
  <si>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</si>
  <si>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</si>
  <si>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</si>
  <si>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</si>
  <si>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</si>
  <si>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</si>
  <si>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</si>
  <si>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</si>
  <si>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</si>
  <si>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</si>
  <si>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</si>
  <si>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</si>
  <si>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</si>
  <si>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</si>
  <si>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</si>
  <si>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</si>
  <si>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</si>
  <si>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</si>
  <si>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</si>
  <si>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</si>
  <si>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</si>
  <si>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</si>
  <si>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</si>
  <si>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</si>
  <si>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</si>
  <si>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</si>
  <si>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</si>
  <si>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</si>
  <si>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</si>
  <si>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</si>
  <si>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</si>
  <si>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</si>
  <si>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</si>
  <si>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</si>
  <si>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</si>
  <si>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</si>
  <si>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</si>
  <si>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</si>
  <si>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</si>
  <si>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</si>
  <si>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</si>
  <si>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</si>
  <si>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</si>
  <si>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</si>
  <si>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</si>
  <si>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</si>
  <si>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</si>
  <si>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</si>
  <si>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</si>
  <si>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</si>
  <si>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</si>
  <si>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</si>
  <si>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</si>
  <si>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</si>
  <si>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</si>
  <si>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</si>
  <si>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</si>
  <si>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</si>
  <si>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</si>
  <si>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</si>
  <si>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</si>
  <si>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</si>
  <si>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</si>
  <si>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</si>
  <si>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</si>
  <si>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</si>
  <si>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</si>
  <si>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</si>
  <si>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</si>
  <si>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</si>
  <si>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</si>
  <si>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</si>
  <si>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</si>
  <si>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</si>
  <si>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</si>
  <si>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</si>
  <si>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</si>
  <si>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</si>
  <si>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</si>
  <si>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</si>
  <si>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</si>
  <si>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</si>
  <si>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</si>
  <si>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</si>
  <si>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</si>
  <si>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</si>
  <si>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</si>
  <si>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</si>
  <si>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</si>
  <si>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</si>
  <si>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</si>
  <si>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</si>
  <si>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</si>
  <si>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</si>
  <si>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</si>
  <si>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</si>
  <si>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</si>
  <si>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</si>
  <si>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</si>
  <si>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</si>
  <si>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</si>
  <si>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</si>
  <si>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</si>
  <si>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</si>
  <si>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</si>
  <si>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</si>
  <si>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</si>
  <si>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</si>
  <si>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</si>
  <si>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</si>
  <si>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</si>
  <si>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</si>
  <si>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</si>
  <si>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</si>
  <si>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</si>
  <si>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</si>
  <si>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</si>
  <si>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</si>
  <si>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</si>
  <si>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</si>
  <si>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</si>
  <si>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</si>
  <si>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</si>
  <si>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</si>
  <si>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</si>
  <si>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</si>
  <si>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</si>
  <si>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</si>
  <si>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</si>
  <si>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</si>
  <si>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</si>
  <si>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</si>
  <si>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</si>
  <si>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</si>
  <si>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</si>
  <si>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</si>
  <si>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</si>
  <si>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</si>
  <si>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</si>
  <si>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</si>
  <si>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</si>
  <si>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</si>
  <si>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</si>
  <si>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</si>
  <si>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</si>
  <si>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</si>
  <si>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</si>
  <si>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</si>
  <si>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</si>
  <si>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</si>
  <si>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</si>
  <si>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</si>
  <si>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</si>
  <si>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</si>
  <si>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</si>
  <si>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</si>
  <si>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</si>
  <si>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</si>
  <si>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</si>
  <si>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</si>
  <si>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</si>
  <si>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</si>
  <si>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</si>
  <si>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</si>
  <si>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</si>
  <si>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</si>
  <si>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</si>
  <si>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</si>
  <si>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</si>
  <si>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</si>
  <si>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</si>
  <si>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</si>
  <si>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</si>
  <si>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</si>
  <si>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</si>
  <si>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</si>
  <si>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</si>
  <si>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</si>
  <si>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</si>
  <si>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</si>
  <si>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</si>
  <si>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</si>
  <si>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</si>
  <si>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</si>
  <si>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</si>
  <si>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</si>
  <si>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</si>
  <si>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</si>
  <si>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</si>
  <si>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</si>
  <si>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</si>
  <si>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</si>
  <si>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</si>
  <si>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</si>
  <si>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</si>
  <si>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</si>
  <si>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</si>
  <si>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</si>
  <si>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</si>
  <si>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</si>
  <si>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</si>
  <si>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</si>
  <si>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</si>
  <si>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</si>
  <si>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</si>
  <si>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</si>
  <si>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</si>
  <si>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</si>
  <si>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</si>
  <si>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</si>
  <si>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</si>
  <si>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</si>
  <si>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</si>
  <si>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</si>
  <si>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</si>
  <si>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</si>
  <si>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</si>
  <si>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</si>
  <si>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</si>
  <si>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</si>
  <si>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</si>
  <si>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</si>
  <si>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</si>
  <si>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</si>
  <si>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</si>
  <si>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</si>
  <si>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</si>
  <si>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</si>
  <si>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</si>
  <si>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</si>
  <si>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</si>
  <si>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</si>
  <si>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</si>
  <si>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</si>
  <si>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</si>
  <si>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</si>
  <si>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</si>
  <si>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</si>
  <si>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</si>
  <si>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</si>
  <si>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</si>
  <si>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</si>
  <si>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</si>
  <si>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</si>
  <si>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</si>
  <si>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</si>
  <si>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</si>
  <si>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</si>
  <si>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</si>
  <si>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</si>
  <si>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</si>
  <si>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</si>
  <si>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</si>
  <si>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</si>
  <si>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</si>
  <si>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</si>
  <si>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</si>
  <si>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</si>
  <si>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</si>
  <si>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</si>
  <si>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</si>
  <si>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</si>
  <si>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</si>
  <si>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</si>
  <si>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</si>
  <si>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</si>
  <si>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</si>
  <si>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</si>
  <si>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</si>
  <si>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</si>
  <si>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</si>
  <si>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</si>
  <si>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</si>
  <si>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</si>
  <si>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</si>
  <si>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</si>
  <si>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</si>
  <si>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</si>
  <si>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</si>
  <si>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</si>
  <si>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</si>
  <si>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</si>
  <si>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</si>
  <si>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</si>
  <si>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</si>
  <si>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</si>
  <si>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</si>
  <si>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</si>
  <si>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</si>
  <si>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</si>
  <si>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</si>
  <si>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</si>
  <si>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</si>
  <si>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</si>
  <si>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</si>
  <si>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</si>
  <si>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</si>
  <si>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</si>
  <si>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</si>
  <si>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</si>
  <si>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</si>
  <si>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</si>
  <si>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</si>
  <si>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</si>
  <si>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</si>
  <si>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</si>
  <si>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</si>
  <si>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</si>
  <si>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</si>
  <si>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</si>
  <si>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</si>
  <si>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</si>
  <si>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</si>
  <si>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</si>
  <si>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</si>
  <si>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</si>
  <si>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</si>
  <si>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</si>
  <si>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</si>
  <si>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</si>
  <si>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</si>
  <si>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</si>
  <si>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</si>
  <si>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</si>
  <si>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</si>
  <si>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</si>
  <si>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</si>
  <si>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</si>
  <si>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</si>
  <si>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</si>
  <si>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</si>
  <si>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</si>
  <si>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</si>
  <si>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</si>
  <si>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</si>
  <si>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</si>
  <si>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</si>
  <si>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</si>
  <si>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</si>
  <si>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</si>
  <si>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</si>
  <si>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</si>
  <si>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</si>
  <si>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</si>
  <si>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</si>
  <si>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</si>
  <si>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</si>
  <si>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</si>
  <si>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</si>
  <si>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</si>
  <si>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</si>
  <si>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</si>
  <si>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</si>
  <si>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</si>
  <si>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</si>
  <si>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</si>
  <si>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</si>
  <si>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</si>
  <si>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</si>
  <si>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</si>
  <si>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</si>
  <si>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</si>
  <si>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</si>
  <si>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</si>
  <si>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</si>
  <si>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</si>
  <si>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</si>
  <si>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</si>
  <si>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</si>
  <si>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</si>
  <si>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</si>
  <si>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</si>
  <si>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</si>
  <si>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</si>
  <si>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</si>
  <si>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</si>
  <si>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</si>
  <si>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</si>
  <si>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</si>
  <si>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</si>
  <si>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</si>
  <si>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</si>
  <si>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</si>
  <si>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</si>
  <si>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</si>
  <si>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</si>
  <si>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</si>
  <si>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</si>
  <si>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</si>
  <si>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</si>
  <si>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</si>
  <si>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</si>
  <si>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</si>
  <si>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</si>
  <si>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</si>
  <si>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</si>
  <si>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</si>
  <si>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</si>
  <si>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</si>
  <si>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</si>
  <si>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</si>
  <si>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</si>
  <si>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</si>
  <si>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</si>
  <si>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</si>
  <si>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</si>
  <si>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</si>
  <si>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</si>
  <si>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</si>
  <si>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</si>
  <si>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</si>
  <si>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</si>
  <si>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</si>
  <si>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</si>
  <si>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</si>
  <si>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</si>
  <si>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</si>
  <si>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</si>
  <si>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</si>
  <si>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</si>
  <si>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</si>
  <si>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</si>
  <si>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</si>
  <si>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</si>
  <si>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</si>
  <si>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</si>
  <si>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</si>
  <si>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</si>
  <si>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</si>
  <si>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</si>
  <si>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</si>
  <si>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</si>
  <si>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</si>
  <si>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</si>
  <si>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</si>
  <si>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</si>
  <si>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</si>
  <si>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</si>
  <si>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</si>
  <si>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</si>
  <si>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</si>
  <si>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</si>
  <si>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</si>
  <si>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</si>
  <si>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</si>
  <si>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</si>
  <si>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</si>
  <si>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</si>
  <si>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</si>
  <si>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</si>
  <si>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</si>
  <si>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</si>
  <si>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</si>
  <si>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</si>
  <si>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</si>
  <si>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</si>
  <si>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</si>
  <si>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</si>
  <si>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</si>
  <si>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</si>
  <si>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</si>
  <si>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</si>
  <si>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</si>
  <si>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</si>
  <si>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</si>
  <si>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</si>
  <si>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</si>
  <si>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</si>
  <si>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</si>
  <si>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</si>
  <si>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</si>
  <si>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</si>
  <si>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</si>
  <si>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</si>
  <si>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</si>
  <si>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</si>
  <si>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</si>
  <si>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</si>
  <si>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</si>
  <si>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</si>
  <si>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</si>
  <si>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</si>
  <si>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</si>
  <si>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</si>
  <si>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</si>
  <si>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</si>
  <si>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</si>
  <si>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</si>
  <si>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</si>
  <si>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</si>
  <si>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</si>
  <si>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</si>
  <si>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</si>
  <si>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</si>
  <si>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</si>
  <si>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</si>
  <si>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</si>
  <si>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</si>
  <si>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</si>
  <si>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</si>
  <si>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</si>
  <si>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</si>
  <si>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</si>
  <si>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</si>
  <si>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</si>
  <si>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</si>
  <si>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</si>
  <si>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</si>
  <si>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</si>
  <si>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</si>
  <si>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</si>
  <si>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</si>
  <si>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</si>
  <si>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</si>
  <si>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</si>
  <si>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</si>
  <si>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</si>
  <si>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</si>
  <si>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</si>
  <si>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</si>
  <si>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</si>
  <si>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</si>
  <si>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</si>
  <si>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</si>
  <si>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</si>
  <si>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</si>
  <si>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</si>
  <si>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</si>
  <si>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</si>
  <si>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</si>
  <si>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</si>
  <si>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</si>
  <si>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</si>
  <si>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</si>
  <si>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</si>
  <si>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</si>
  <si>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</si>
  <si>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</si>
  <si>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</si>
  <si>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</si>
  <si>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</si>
  <si>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</si>
  <si>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</si>
  <si>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</si>
  <si>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</si>
  <si>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</si>
  <si>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</si>
  <si>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</si>
  <si>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</si>
  <si>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</si>
  <si>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</si>
  <si>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</si>
  <si>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</si>
  <si>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</si>
  <si>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</si>
  <si>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</si>
  <si>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</si>
  <si>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</si>
  <si>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</si>
  <si>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</si>
  <si>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</si>
  <si>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</si>
  <si>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</si>
  <si>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</si>
  <si>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</si>
  <si>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</si>
  <si>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</si>
  <si>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</si>
  <si>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</si>
  <si>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</si>
  <si>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</si>
  <si>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</si>
  <si>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</si>
  <si>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</si>
  <si>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</si>
  <si>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</si>
  <si>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</si>
  <si>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</si>
  <si>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</si>
  <si>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</si>
  <si>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</si>
  <si>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</si>
  <si>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</si>
  <si>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</si>
  <si>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</si>
  <si>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</si>
  <si>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</si>
  <si>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</si>
  <si>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</si>
  <si>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</si>
  <si>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</si>
  <si>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</si>
  <si>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</si>
  <si>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</si>
  <si>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</si>
  <si>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</si>
  <si>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</si>
  <si>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</si>
  <si>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</si>
  <si>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</si>
  <si>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</si>
  <si>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</si>
  <si>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</si>
  <si>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</si>
  <si>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</si>
  <si>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</si>
  <si>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</si>
  <si>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</si>
  <si>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</si>
  <si>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</si>
  <si>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</si>
  <si>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</si>
  <si>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</si>
  <si>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</si>
  <si>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</si>
  <si>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</si>
  <si>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</si>
  <si>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</si>
  <si>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</si>
  <si>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</si>
  <si>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</si>
  <si>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</si>
  <si>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</si>
  <si>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</si>
  <si>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</si>
  <si>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</si>
  <si>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</si>
  <si>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</si>
  <si>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</si>
  <si>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</si>
  <si>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</si>
  <si>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</si>
  <si>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</si>
  <si>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</si>
  <si>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</si>
  <si>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</si>
  <si>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</si>
  <si>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</si>
  <si>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</si>
  <si>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</si>
  <si>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</si>
  <si>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</si>
  <si>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</si>
  <si>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</si>
  <si>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</si>
  <si>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</si>
  <si>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</si>
  <si>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</si>
  <si>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</si>
  <si>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</si>
  <si>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</si>
  <si>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</si>
  <si>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</si>
  <si>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</si>
  <si>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</si>
  <si>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</si>
  <si>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</si>
  <si>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</si>
  <si>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</si>
  <si>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</si>
  <si>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</si>
  <si>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</si>
  <si>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</si>
  <si>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</si>
  <si>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</si>
  <si>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</si>
  <si>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</si>
  <si>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</si>
  <si>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</si>
  <si>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</si>
  <si>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</si>
  <si>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</si>
  <si>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</si>
  <si>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</si>
  <si>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</si>
  <si>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</si>
  <si>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</si>
  <si>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</si>
  <si>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</si>
  <si>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</si>
  <si>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</si>
  <si>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</si>
  <si>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</si>
  <si>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</si>
  <si>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</si>
  <si>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</si>
  <si>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</si>
  <si>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</si>
  <si>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</si>
  <si>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</si>
  <si>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</si>
  <si>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</si>
  <si>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</si>
  <si>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</si>
  <si>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</si>
  <si>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</si>
  <si>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</si>
  <si>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</si>
  <si>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</si>
  <si>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</si>
  <si>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</si>
  <si>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</si>
  <si>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</si>
  <si>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</si>
  <si>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</si>
  <si>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</si>
  <si>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</si>
  <si>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</si>
  <si>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</si>
  <si>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</si>
  <si>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</si>
  <si>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</si>
  <si>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</si>
  <si>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</si>
  <si>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</si>
  <si>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</si>
  <si>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</si>
  <si>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</si>
  <si>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</si>
  <si>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</si>
  <si>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</si>
  <si>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</si>
  <si>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</si>
  <si>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</si>
  <si>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</si>
  <si>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</si>
  <si>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</si>
  <si>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</si>
  <si>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</si>
  <si>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</si>
  <si>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</si>
  <si>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</si>
  <si>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</si>
  <si>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</si>
  <si>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</si>
  <si>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</si>
  <si>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</si>
  <si>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</si>
  <si>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</si>
  <si>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</si>
  <si>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</si>
  <si>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</si>
  <si>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</si>
  <si>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</si>
  <si>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</si>
  <si>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</si>
  <si>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</si>
  <si>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</si>
  <si>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</si>
  <si>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</si>
  <si>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</si>
  <si>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</si>
  <si>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</si>
  <si>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</si>
  <si>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</si>
  <si>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</si>
  <si>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</si>
  <si>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</si>
  <si>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</si>
  <si>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</si>
  <si>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</si>
  <si>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</si>
  <si>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</si>
  <si>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</si>
  <si>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</si>
  <si>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</si>
  <si>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</si>
  <si>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</si>
  <si>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</si>
  <si>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</si>
  <si>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</si>
  <si>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</si>
  <si>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</si>
  <si>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</si>
  <si>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</si>
  <si>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</si>
  <si>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</si>
  <si>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</si>
  <si>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</si>
  <si>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</si>
  <si>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</si>
  <si>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</si>
  <si>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</si>
  <si>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</si>
  <si>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</si>
  <si>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</si>
  <si>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</si>
  <si>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</si>
  <si>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</si>
  <si>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</si>
  <si>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</si>
  <si>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</si>
  <si>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</si>
  <si>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</si>
  <si>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</si>
  <si>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</si>
  <si>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</si>
  <si>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</si>
  <si>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</si>
  <si>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</si>
  <si>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</si>
  <si>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</si>
  <si>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</si>
  <si>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</si>
  <si>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</si>
  <si>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</si>
  <si>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</si>
  <si>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</si>
  <si>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</si>
  <si>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</si>
  <si>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</si>
  <si>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</si>
  <si>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</si>
  <si>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</si>
  <si>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</si>
  <si>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</si>
  <si>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</si>
  <si>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</si>
  <si>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</si>
  <si>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</si>
  <si>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</si>
  <si>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</si>
  <si>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</si>
  <si>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</si>
  <si>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</si>
  <si>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</si>
  <si>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</si>
  <si>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</si>
  <si>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</si>
  <si>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</si>
  <si>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</si>
  <si>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</si>
  <si>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</si>
  <si>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</si>
  <si>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</si>
  <si>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</si>
  <si>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</si>
  <si>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</si>
  <si>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</si>
  <si>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</si>
  <si>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</si>
  <si>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</si>
  <si>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</si>
  <si>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</si>
  <si>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</si>
  <si>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</si>
  <si>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</si>
  <si>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</si>
  <si>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</si>
  <si>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</si>
  <si>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</si>
  <si>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</si>
  <si>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</si>
  <si>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</si>
  <si>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</si>
  <si>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</si>
  <si>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</si>
  <si>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</si>
  <si>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</si>
  <si>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</si>
  <si>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</si>
  <si>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</si>
  <si>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</si>
  <si>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</si>
  <si>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</si>
  <si>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</si>
  <si>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</si>
  <si>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</si>
  <si>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</si>
  <si>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</si>
  <si>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</si>
  <si>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</si>
  <si>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</si>
  <si>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</si>
  <si>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</si>
  <si>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</si>
  <si>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</si>
  <si>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</si>
  <si>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</si>
  <si>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</si>
  <si>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</si>
  <si>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</si>
  <si>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</si>
  <si>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</si>
  <si>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</si>
  <si>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</si>
  <si>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</si>
  <si>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</si>
  <si>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</si>
  <si>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</si>
  <si>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</si>
  <si>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</si>
  <si>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</si>
  <si>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</si>
  <si>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</si>
  <si>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</si>
  <si>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</si>
  <si>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</si>
  <si>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</si>
  <si>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</si>
  <si>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</si>
  <si>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</si>
  <si>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</si>
  <si>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</si>
  <si>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</si>
  <si>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</si>
  <si>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</si>
  <si>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</si>
  <si>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</si>
  <si>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</si>
  <si>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</si>
  <si>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</si>
  <si>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</si>
  <si>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</si>
  <si>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</si>
  <si>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</si>
  <si>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</si>
  <si>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</si>
  <si>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</si>
  <si>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</si>
  <si>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</si>
  <si>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</si>
  <si>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</si>
  <si>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</si>
  <si>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</si>
  <si>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</si>
  <si>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</si>
  <si>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</si>
  <si>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</si>
  <si>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</si>
  <si>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</si>
  <si>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</si>
  <si>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</si>
  <si>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</si>
  <si>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</si>
  <si>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</si>
  <si>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</si>
  <si>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</si>
  <si>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</si>
  <si>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</si>
  <si>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</si>
  <si>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</si>
  <si>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</si>
  <si>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</si>
  <si>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</si>
  <si>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</si>
  <si>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</si>
  <si>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</si>
  <si>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</si>
  <si>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</si>
  <si>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</si>
  <si>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</si>
  <si>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</si>
  <si>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</si>
  <si>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</si>
  <si>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</si>
  <si>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</si>
  <si>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</si>
  <si>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</si>
  <si>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</si>
  <si>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</si>
  <si>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</si>
  <si>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</si>
  <si>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</si>
  <si>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</si>
  <si>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</si>
  <si>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</si>
  <si>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</si>
  <si>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</si>
  <si>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</si>
  <si>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</si>
  <si>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</si>
  <si>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</si>
  <si>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</si>
  <si>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</si>
  <si>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</si>
  <si>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</si>
  <si>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</si>
  <si>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</si>
  <si>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</si>
  <si>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</si>
  <si>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</si>
  <si>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</si>
  <si>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</si>
  <si>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</si>
  <si>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</si>
  <si>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</si>
  <si>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</si>
  <si>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</si>
  <si>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</si>
  <si>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</si>
  <si>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</si>
  <si>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</si>
  <si>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</si>
  <si>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</si>
  <si>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</si>
  <si>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</si>
  <si>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</si>
  <si>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</si>
  <si>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</si>
  <si>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</si>
  <si>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</si>
  <si>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</si>
  <si>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</si>
  <si>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</si>
  <si>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</si>
  <si>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</si>
  <si>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</si>
  <si>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</si>
  <si>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</si>
  <si>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</si>
  <si>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</si>
  <si>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</si>
  <si>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</si>
  <si>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</si>
  <si>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</si>
  <si>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</si>
  <si>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</si>
  <si>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</si>
  <si>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</si>
  <si>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</si>
  <si>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</si>
  <si>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</si>
  <si>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</si>
  <si>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</si>
  <si>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</si>
  <si>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</si>
  <si>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</si>
  <si>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</si>
  <si>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</si>
  <si>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</si>
  <si>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</si>
  <si>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</si>
  <si>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</si>
  <si>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</si>
  <si>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</si>
  <si>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</si>
  <si>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</si>
  <si>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</si>
  <si>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</si>
  <si>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</si>
  <si>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</si>
  <si>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</si>
  <si>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</si>
  <si>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</si>
  <si>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</si>
  <si>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</si>
  <si>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</si>
  <si>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</si>
  <si>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</si>
  <si>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</si>
  <si>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</si>
  <si>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</si>
  <si>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</si>
  <si>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</si>
  <si>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</si>
  <si>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</si>
  <si>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</si>
  <si>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</si>
  <si>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</si>
  <si>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</si>
  <si>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</si>
  <si>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</si>
  <si>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</si>
  <si>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</si>
  <si>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</si>
  <si>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</si>
  <si>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</si>
  <si>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</si>
  <si>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</si>
  <si>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</si>
  <si>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</si>
  <si>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</si>
  <si>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</si>
  <si>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</si>
  <si>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</si>
  <si>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</si>
  <si>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</si>
  <si>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</si>
  <si>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</si>
  <si>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</si>
  <si>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</si>
  <si>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</si>
  <si>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</si>
  <si>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</si>
  <si>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</si>
  <si>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</si>
  <si>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</si>
  <si>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</si>
  <si>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</si>
  <si>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</si>
  <si>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</si>
  <si>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</si>
  <si>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</si>
  <si>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</si>
  <si>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</si>
  <si>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</si>
  <si>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</si>
  <si>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</si>
  <si>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</si>
  <si>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</si>
  <si>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</si>
  <si>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</si>
  <si>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</si>
  <si>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</si>
  <si>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</si>
  <si>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</si>
  <si>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</si>
  <si>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</si>
  <si>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</si>
  <si>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</si>
  <si>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</si>
  <si>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</si>
  <si>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</si>
  <si>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</si>
  <si>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</si>
  <si>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</si>
  <si>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</si>
  <si>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</si>
  <si>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</si>
  <si>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</si>
  <si>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</si>
  <si>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</si>
  <si>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</si>
  <si>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</si>
  <si>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</si>
  <si>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</si>
  <si>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</si>
  <si>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</si>
  <si>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</si>
  <si>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</si>
  <si>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</si>
  <si>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</si>
  <si>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</si>
  <si>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</si>
  <si>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</si>
  <si>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</si>
  <si>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</si>
  <si>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</si>
  <si>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</si>
  <si>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</si>
  <si>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</si>
  <si>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</si>
  <si>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</si>
  <si>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</si>
  <si>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</si>
  <si>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</si>
  <si>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</si>
  <si>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</si>
  <si>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</si>
  <si>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</si>
  <si>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</si>
  <si>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</si>
  <si>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</si>
  <si>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</si>
  <si>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</si>
  <si>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</si>
  <si>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</si>
  <si>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</si>
  <si>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</si>
  <si>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</si>
  <si>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</si>
  <si>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</si>
  <si>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</si>
  <si>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</si>
  <si>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</si>
  <si>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</si>
  <si>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</si>
  <si>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</si>
  <si>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</si>
  <si>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</si>
  <si>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</si>
  <si>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</si>
  <si>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</si>
  <si>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</si>
  <si>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</si>
  <si>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</si>
  <si>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</si>
  <si>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</si>
  <si>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</si>
  <si>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</si>
  <si>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</si>
  <si>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</si>
  <si>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</si>
  <si>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</si>
  <si>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</si>
  <si>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</si>
  <si>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</si>
  <si>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</si>
  <si>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</si>
  <si>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</si>
  <si>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</si>
  <si>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</si>
  <si>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</si>
  <si>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</si>
  <si>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</si>
  <si>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</si>
  <si>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</si>
  <si>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</si>
  <si>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</si>
  <si>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</si>
  <si>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</si>
  <si>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</si>
  <si>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</si>
  <si>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</si>
  <si>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</si>
  <si>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</si>
  <si>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</si>
  <si>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</si>
  <si>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</si>
  <si>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</si>
  <si>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</si>
  <si>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</si>
  <si>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</si>
  <si>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</si>
  <si>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</si>
  <si>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</si>
  <si>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</si>
  <si>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</si>
  <si>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</si>
  <si>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</si>
  <si>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</si>
  <si>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</si>
  <si>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</si>
  <si>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</si>
  <si>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</si>
  <si>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</si>
  <si>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</si>
  <si>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</si>
  <si>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</si>
  <si>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</si>
  <si>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</si>
  <si>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</si>
  <si>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</si>
  <si>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</si>
  <si>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</si>
  <si>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</si>
  <si>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</si>
  <si>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</si>
  <si>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</si>
  <si>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</si>
  <si>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</si>
  <si>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</si>
  <si>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</si>
  <si>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</si>
  <si>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</si>
  <si>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</si>
  <si>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</si>
  <si>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</si>
  <si>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</si>
  <si>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</si>
  <si>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</si>
  <si>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</si>
  <si>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</si>
  <si>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</si>
  <si>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</si>
  <si>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</si>
  <si>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</si>
  <si>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</si>
  <si>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</si>
  <si>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</si>
  <si>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</si>
  <si>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</si>
  <si>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</si>
  <si>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</si>
  <si>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</si>
  <si>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</si>
  <si>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</si>
  <si>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</si>
  <si>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</si>
  <si>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</si>
  <si>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</si>
  <si>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</si>
  <si>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</si>
  <si>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</si>
  <si>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</si>
  <si>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</si>
  <si>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</si>
  <si>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</si>
  <si>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</si>
  <si>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</si>
  <si>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</si>
  <si>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</si>
  <si>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</si>
  <si>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</si>
  <si>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</si>
  <si>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</si>
  <si>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</si>
  <si>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</si>
  <si>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</si>
  <si>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</si>
  <si>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</si>
  <si>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</si>
  <si>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</si>
  <si>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</si>
  <si>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</si>
  <si>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</si>
  <si>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</si>
  <si>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</si>
  <si>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</si>
  <si>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</si>
  <si>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</si>
  <si>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</si>
  <si>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</si>
  <si>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</si>
  <si>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</si>
  <si>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</si>
  <si>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</si>
  <si>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</si>
  <si>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</si>
  <si>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</si>
  <si>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</si>
  <si>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</si>
  <si>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</si>
  <si>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</si>
  <si>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</si>
  <si>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</si>
  <si>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</si>
  <si>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</si>
  <si>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</si>
  <si>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</si>
  <si>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</si>
  <si>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</si>
  <si>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</si>
  <si>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</si>
  <si>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</si>
  <si>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</si>
  <si>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</si>
  <si>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</si>
  <si>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</si>
  <si>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</si>
  <si>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</si>
  <si>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</si>
  <si>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</si>
  <si>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</si>
  <si>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</si>
  <si>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</si>
  <si>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</si>
  <si>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</si>
  <si>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</si>
  <si>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</si>
  <si>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</si>
  <si>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</si>
  <si>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</si>
  <si>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</si>
  <si>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</si>
  <si>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</si>
  <si>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</si>
  <si>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</si>
  <si>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</si>
  <si>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</si>
  <si>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</si>
  <si>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</si>
  <si>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</si>
  <si>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</si>
  <si>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</si>
  <si>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</si>
  <si>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</si>
  <si>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</si>
  <si>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</si>
  <si>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</si>
  <si>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</si>
  <si>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</si>
  <si>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</si>
  <si>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</si>
  <si>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</si>
  <si>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</si>
  <si>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</si>
  <si>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</si>
  <si>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</si>
  <si>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</si>
  <si>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</si>
  <si>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</si>
  <si>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</si>
  <si>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</si>
  <si>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</si>
  <si>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</si>
  <si>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</si>
  <si>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</si>
  <si>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</si>
  <si>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</si>
  <si>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</si>
  <si>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</si>
  <si>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</si>
  <si>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</si>
  <si>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</si>
  <si>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</si>
  <si>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</si>
  <si>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</si>
  <si>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</si>
  <si>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</si>
  <si>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</si>
  <si>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</si>
  <si>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</si>
  <si>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</si>
  <si>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</si>
  <si>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</si>
  <si>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</si>
  <si>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</si>
  <si>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</si>
  <si>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</si>
  <si>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</si>
  <si>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</si>
  <si>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</si>
  <si>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</si>
  <si>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</si>
  <si>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</si>
  <si>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</si>
  <si>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</si>
  <si>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</si>
  <si>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</si>
  <si>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</si>
  <si>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</si>
  <si>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</si>
  <si>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</si>
  <si>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</si>
  <si>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</si>
  <si>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</si>
  <si>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</si>
  <si>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</si>
  <si>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</si>
  <si>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</si>
  <si>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</si>
  <si>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</si>
  <si>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</si>
  <si>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</si>
  <si>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</si>
  <si>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</si>
  <si>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</si>
  <si>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</si>
  <si>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</si>
  <si>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</si>
  <si>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</si>
  <si>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</si>
  <si>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</si>
  <si>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</si>
  <si>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</si>
  <si>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</si>
  <si>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</si>
  <si>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</si>
  <si>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</si>
  <si>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</si>
  <si>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</si>
  <si>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</si>
  <si>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</si>
  <si>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</si>
  <si>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</si>
  <si>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</si>
  <si>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</si>
  <si>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</si>
  <si>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</si>
  <si>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</si>
  <si>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</si>
  <si>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</si>
  <si>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</si>
  <si>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</si>
  <si>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</si>
  <si>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</si>
  <si>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</si>
  <si>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</si>
  <si>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</si>
  <si>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</si>
  <si>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</si>
  <si>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</si>
  <si>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</si>
  <si>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</si>
  <si>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</si>
  <si>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</si>
  <si>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</si>
  <si>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</si>
  <si>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</si>
  <si>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</si>
  <si>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</si>
  <si>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</si>
  <si>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</si>
  <si>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</si>
  <si>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</si>
  <si>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</si>
  <si>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</si>
  <si>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</si>
  <si>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</si>
  <si>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</si>
  <si>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</si>
  <si>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</si>
  <si>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</si>
  <si>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</si>
  <si>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</si>
  <si>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</si>
  <si>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</si>
  <si>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</si>
  <si>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</si>
  <si>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</si>
  <si>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</si>
  <si>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</si>
  <si>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</si>
  <si>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</si>
  <si>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</si>
  <si>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</si>
  <si>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</si>
  <si>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</si>
  <si>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</si>
  <si>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</si>
  <si>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</si>
  <si>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</si>
  <si>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</si>
  <si>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</si>
  <si>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</si>
  <si>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</si>
  <si>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</si>
  <si>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</si>
  <si>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</si>
  <si>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</si>
  <si>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</si>
  <si>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</si>
  <si>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</si>
  <si>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</si>
  <si>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</si>
  <si>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</si>
  <si>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</si>
  <si>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</si>
  <si>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</si>
  <si>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</si>
  <si>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</si>
  <si>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</si>
  <si>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</si>
  <si>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</si>
  <si>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</si>
  <si>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</si>
  <si>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</si>
  <si>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</si>
  <si>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</si>
  <si>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</si>
  <si>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</si>
  <si>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</si>
  <si>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</si>
  <si>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</si>
  <si>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</si>
  <si>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</si>
  <si>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</si>
  <si>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</si>
  <si>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</si>
  <si>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</si>
  <si>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</si>
  <si>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</si>
  <si>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</si>
  <si>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</si>
  <si>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</si>
  <si>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</si>
  <si>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</si>
  <si>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</si>
  <si>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</si>
  <si>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</si>
  <si>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</si>
  <si>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</si>
  <si>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</si>
  <si>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</si>
  <si>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</si>
  <si>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</si>
  <si>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</si>
  <si>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</si>
  <si>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</si>
  <si>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</si>
  <si>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</si>
  <si>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</si>
  <si>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</si>
  <si>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</si>
  <si>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</si>
  <si>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</si>
  <si>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</si>
  <si>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</si>
  <si>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</si>
  <si>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</si>
  <si>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</si>
  <si>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</si>
  <si>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</si>
  <si>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</si>
  <si>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</si>
  <si>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</si>
  <si>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</si>
  <si>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</si>
  <si>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</si>
  <si>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</si>
  <si>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</si>
  <si>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</si>
  <si>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</si>
  <si>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</si>
  <si>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</si>
  <si>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</si>
  <si>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</si>
  <si>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</si>
  <si>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</si>
  <si>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</si>
  <si>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</si>
  <si>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</si>
  <si>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</si>
  <si>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</si>
  <si>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</si>
  <si>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</si>
  <si>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</si>
  <si>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</si>
  <si>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</si>
  <si>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</si>
  <si>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</si>
  <si>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</si>
  <si>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</si>
  <si>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</si>
  <si>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</si>
  <si>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</si>
  <si>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</si>
  <si>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</si>
  <si>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</si>
  <si>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</si>
  <si>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</si>
  <si>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</si>
  <si>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</si>
  <si>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</si>
  <si>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</si>
  <si>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</si>
  <si>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</si>
  <si>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</si>
  <si>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</si>
  <si>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</si>
  <si>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</si>
  <si>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</si>
  <si>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</si>
  <si>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</si>
  <si>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</si>
  <si>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</si>
  <si>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</si>
  <si>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</si>
  <si>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</si>
  <si>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</si>
  <si>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</si>
  <si>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</si>
  <si>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</si>
  <si>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</si>
  <si>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</si>
  <si>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</si>
  <si>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</si>
  <si>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</si>
  <si>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</si>
  <si>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</si>
  <si>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</si>
  <si>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</si>
  <si>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</si>
  <si>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</si>
  <si>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</si>
  <si>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</si>
  <si>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</si>
  <si>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</si>
  <si>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</si>
  <si>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</si>
  <si>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</si>
  <si>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</si>
  <si>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</si>
  <si>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</si>
  <si>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</si>
  <si>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</si>
  <si>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</si>
  <si>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</si>
  <si>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</si>
  <si>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</si>
  <si>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</si>
  <si>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</si>
  <si>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</si>
  <si>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</si>
  <si>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</si>
  <si>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</si>
  <si>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</si>
  <si>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</si>
  <si>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</si>
  <si>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</si>
  <si>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</si>
  <si>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</si>
  <si>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</si>
  <si>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</si>
  <si>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</si>
  <si>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</si>
  <si>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</si>
  <si>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</si>
  <si>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</si>
  <si>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</si>
  <si>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</si>
  <si>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</si>
  <si>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</si>
  <si>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</si>
  <si>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</si>
  <si>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</si>
  <si>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</si>
  <si>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</si>
  <si>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</si>
  <si>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</si>
  <si>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</si>
  <si>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</si>
  <si>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</si>
  <si>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</si>
  <si>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</si>
  <si>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</si>
  <si>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</si>
  <si>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</si>
  <si>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</si>
  <si>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</si>
  <si>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</si>
  <si>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</si>
  <si>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</si>
  <si>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</si>
  <si>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</si>
  <si>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</si>
  <si>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</si>
  <si>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</si>
  <si>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</si>
  <si>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</si>
  <si>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</si>
  <si>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</si>
  <si>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</si>
  <si>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</si>
  <si>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</si>
  <si>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</si>
  <si>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</si>
  <si>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</si>
  <si>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</si>
  <si>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</si>
  <si>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</si>
  <si>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</si>
  <si>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</si>
  <si>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</si>
  <si>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</si>
  <si>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</si>
  <si>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</si>
  <si>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</si>
  <si>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</si>
  <si>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</si>
  <si>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</si>
  <si>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</si>
  <si>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</si>
  <si>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</si>
  <si>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</si>
  <si>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</si>
  <si>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</si>
  <si>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</si>
  <si>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</si>
  <si>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</si>
  <si>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</si>
  <si>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</si>
  <si>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</si>
  <si>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</si>
  <si>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</si>
  <si>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</si>
  <si>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</si>
  <si>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</si>
  <si>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</si>
  <si>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</si>
  <si>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</si>
  <si>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</si>
  <si>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</si>
  <si>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</si>
  <si>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</si>
  <si>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</si>
  <si>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</si>
  <si>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</si>
  <si>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</si>
  <si>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</si>
  <si>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</si>
  <si>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</si>
  <si>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</si>
  <si>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</si>
  <si>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</si>
  <si>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</si>
  <si>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</si>
  <si>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</si>
  <si>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</si>
  <si>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</si>
  <si>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</si>
  <si>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</si>
  <si>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</si>
  <si>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</si>
  <si>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</si>
  <si>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</si>
  <si>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</si>
  <si>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</si>
  <si>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</si>
  <si>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</si>
  <si>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</si>
  <si>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</si>
  <si>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</si>
  <si>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</si>
  <si>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</si>
  <si>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</si>
  <si>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</si>
  <si>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</si>
  <si>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</si>
  <si>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</si>
  <si>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</si>
  <si>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</si>
  <si>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</si>
  <si>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</si>
  <si>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</si>
  <si>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</si>
  <si>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</si>
  <si>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</si>
  <si>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</si>
  <si>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</si>
  <si>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</si>
  <si>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</si>
  <si>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</si>
  <si>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</si>
  <si>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</si>
  <si>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</si>
  <si>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</si>
  <si>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</si>
  <si>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</si>
  <si>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</si>
  <si>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</si>
  <si>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</si>
  <si>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</si>
  <si>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</si>
  <si>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</si>
  <si>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</si>
  <si>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</si>
  <si>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</si>
  <si>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</si>
  <si>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</si>
  <si>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</si>
  <si>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</si>
  <si>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</si>
  <si>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</si>
  <si>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</si>
  <si>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</si>
  <si>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</si>
  <si>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</si>
  <si>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</si>
  <si>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</si>
  <si>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</si>
  <si>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</si>
  <si>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</si>
  <si>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</si>
  <si>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</si>
  <si>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</si>
  <si>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</si>
  <si>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</si>
  <si>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</si>
  <si>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</si>
  <si>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</si>
  <si>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</si>
  <si>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</si>
  <si>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</si>
  <si>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</si>
  <si>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</si>
  <si>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</si>
  <si>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</si>
  <si>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</si>
  <si>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</si>
  <si>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</si>
  <si>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</si>
  <si>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</si>
  <si>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</si>
  <si>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</si>
  <si>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</si>
  <si>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</si>
  <si>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</si>
  <si>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</si>
  <si>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</si>
  <si>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</si>
  <si>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</si>
  <si>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</si>
  <si>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</si>
  <si>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</si>
  <si>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</si>
  <si>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</si>
  <si>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</si>
  <si>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</si>
  <si>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</si>
  <si>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</si>
  <si>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</si>
  <si>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</si>
  <si>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</si>
  <si>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</si>
  <si>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</si>
  <si>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</si>
  <si>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</si>
  <si>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</si>
  <si>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</si>
  <si>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</si>
  <si>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</si>
  <si>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</si>
  <si>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</si>
  <si>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</si>
  <si>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</si>
  <si>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</si>
  <si>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</si>
  <si>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</si>
  <si>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</si>
  <si>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</si>
  <si>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</si>
  <si>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</si>
  <si>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</si>
  <si>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</si>
  <si>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</si>
  <si>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</si>
  <si>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</si>
  <si>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</si>
  <si>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</si>
  <si>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</si>
  <si>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</si>
  <si>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</si>
  <si>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</si>
  <si>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</si>
  <si>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</si>
  <si>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</si>
  <si>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</si>
  <si>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</si>
  <si>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</si>
  <si>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</si>
  <si>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</si>
  <si>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</si>
  <si>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</si>
  <si>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</si>
  <si>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</si>
  <si>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</si>
  <si>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</si>
  <si>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</si>
  <si>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</si>
  <si>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</si>
  <si>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</si>
  <si>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</si>
  <si>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</si>
  <si>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</si>
  <si>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</si>
  <si>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</si>
  <si>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</si>
  <si>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</si>
  <si>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</si>
  <si>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</si>
  <si>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</si>
  <si>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</si>
  <si>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</si>
  <si>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</si>
  <si>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</si>
  <si>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</si>
  <si>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</si>
  <si>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</si>
  <si>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</si>
  <si>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</si>
  <si>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</si>
  <si>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</si>
  <si>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</si>
  <si>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</si>
  <si>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</si>
  <si>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</si>
  <si>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</si>
  <si>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</si>
  <si>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</si>
  <si>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</si>
  <si>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</si>
  <si>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</si>
  <si>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</si>
  <si>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</si>
  <si>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</si>
  <si>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</si>
  <si>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</si>
  <si>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</si>
  <si>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</si>
  <si>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</si>
  <si>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</si>
  <si>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</si>
  <si>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</si>
  <si>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</si>
  <si>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</si>
  <si>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</si>
  <si>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</si>
  <si>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</si>
  <si>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</si>
  <si>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</si>
  <si>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</si>
  <si>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</si>
  <si>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</si>
  <si>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</si>
  <si>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</si>
  <si>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</si>
  <si>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</si>
  <si>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</si>
  <si>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</si>
  <si>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</si>
  <si>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</si>
  <si>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</si>
  <si>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</si>
  <si>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</si>
  <si>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</si>
  <si>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</si>
  <si>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</si>
  <si>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</si>
  <si>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</si>
  <si>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</si>
  <si>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</si>
  <si>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</si>
  <si>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</si>
  <si>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</si>
  <si>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</si>
  <si>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</si>
  <si>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</si>
  <si>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</si>
  <si>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</si>
  <si>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</si>
  <si>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</si>
  <si>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</si>
  <si>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</si>
  <si>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</si>
  <si>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</si>
  <si>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</si>
  <si>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</si>
  <si>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</si>
  <si>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</si>
  <si>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</si>
  <si>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</si>
  <si>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</si>
  <si>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</si>
  <si>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</si>
  <si>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</si>
  <si>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</si>
  <si>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</si>
  <si>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</si>
  <si>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</si>
  <si>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</si>
  <si>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</si>
  <si>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</si>
  <si>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</si>
  <si>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</si>
  <si>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</si>
  <si>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</si>
  <si>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</si>
  <si>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</si>
  <si>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</si>
  <si>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</si>
  <si>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</si>
  <si>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</si>
  <si>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</si>
  <si>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</si>
  <si>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</si>
  <si>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</si>
  <si>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</si>
  <si>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</si>
  <si>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</si>
  <si>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</si>
  <si>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</si>
  <si>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</si>
  <si>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</si>
  <si>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</si>
  <si>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</si>
  <si>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</si>
  <si>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</si>
  <si>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</si>
  <si>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</si>
  <si>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</si>
  <si>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</si>
  <si>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</si>
  <si>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</si>
  <si>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</si>
  <si>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</si>
  <si>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</si>
  <si>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</si>
  <si>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</si>
  <si>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</si>
  <si>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</si>
  <si>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</si>
  <si>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</si>
  <si>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</si>
  <si>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</si>
  <si>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</si>
  <si>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</si>
  <si>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</si>
  <si>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</si>
  <si>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</si>
  <si>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</si>
  <si>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</si>
  <si>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</si>
  <si>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</si>
  <si>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</si>
  <si>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</si>
  <si>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</si>
  <si>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</si>
  <si>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</si>
  <si>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</si>
  <si>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</si>
  <si>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</si>
  <si>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</si>
  <si>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</si>
  <si>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</si>
  <si>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</si>
  <si>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</si>
  <si>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</si>
  <si>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</si>
  <si>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</si>
  <si>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</si>
  <si>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</si>
  <si>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</si>
  <si>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</si>
  <si>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</si>
  <si>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</si>
  <si>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</si>
  <si>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</si>
  <si>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</si>
  <si>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</si>
  <si>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</si>
  <si>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</si>
  <si>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</si>
  <si>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</si>
  <si>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</si>
  <si>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</si>
  <si>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</si>
  <si>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</si>
  <si>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</si>
  <si>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</si>
  <si>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</si>
  <si>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</si>
  <si>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</si>
  <si>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</si>
  <si>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</si>
  <si>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</si>
  <si>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</si>
  <si>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</si>
  <si>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</si>
  <si>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</si>
  <si>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</si>
  <si>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</si>
  <si>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</si>
  <si>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</si>
  <si>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</si>
  <si>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</si>
  <si>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</si>
  <si>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</si>
  <si>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</si>
  <si>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</si>
  <si>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</si>
  <si>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</si>
  <si>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</si>
  <si>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</si>
  <si>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</si>
  <si>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</si>
  <si>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</si>
  <si>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</si>
  <si>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</si>
  <si>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</si>
  <si>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</si>
  <si>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</si>
  <si>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</si>
  <si>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</si>
  <si>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</si>
  <si>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</si>
  <si>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</si>
  <si>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</si>
  <si>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</si>
  <si>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</si>
  <si>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</si>
  <si>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</si>
  <si>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</si>
  <si>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</si>
  <si>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</si>
  <si>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</si>
  <si>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</si>
  <si>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</si>
  <si>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</si>
  <si>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</si>
  <si>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</si>
  <si>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</si>
  <si>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</si>
  <si>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</si>
  <si>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</si>
  <si>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</si>
  <si>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</si>
  <si>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</si>
  <si>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</si>
  <si>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</si>
  <si>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</si>
  <si>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</si>
  <si>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</si>
  <si>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</si>
  <si>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</si>
  <si>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</si>
  <si>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</si>
  <si>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</si>
  <si>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</si>
  <si>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</si>
  <si>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</si>
  <si>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</si>
  <si>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</si>
  <si>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</si>
  <si>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</si>
  <si>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</si>
  <si>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</si>
  <si>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</si>
  <si>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</si>
  <si>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</si>
  <si>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</si>
  <si>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</si>
  <si>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</si>
  <si>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</si>
  <si>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</si>
  <si>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</si>
  <si>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</si>
  <si>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</si>
  <si>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</si>
  <si>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</si>
  <si>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</si>
  <si>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</si>
  <si>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</si>
  <si>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</si>
  <si>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</si>
  <si>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</si>
  <si>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</si>
  <si>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</si>
  <si>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</si>
  <si>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</si>
  <si>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</si>
  <si>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</si>
  <si>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</si>
  <si>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</si>
  <si>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</si>
  <si>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</si>
  <si>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</si>
  <si>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</si>
  <si>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</si>
  <si>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</si>
  <si>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</si>
  <si>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</si>
  <si>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</si>
  <si>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</si>
  <si>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</si>
  <si>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</si>
  <si>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</si>
  <si>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</si>
  <si>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</si>
  <si>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</si>
  <si>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</si>
  <si>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</si>
  <si>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</si>
  <si>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</si>
  <si>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</si>
  <si>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</si>
  <si>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</si>
  <si>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</si>
  <si>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</si>
  <si>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</si>
  <si>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</si>
  <si>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</si>
  <si>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</si>
  <si>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</si>
  <si>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</si>
  <si>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</si>
  <si>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</si>
  <si>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</si>
  <si>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</si>
  <si>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</si>
  <si>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</si>
  <si>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</si>
  <si>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</si>
  <si>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</si>
  <si>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</si>
  <si>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</si>
  <si>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</si>
  <si>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</si>
  <si>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</si>
  <si>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</si>
  <si>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</si>
  <si>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</si>
  <si>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</si>
  <si>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</si>
  <si>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</si>
  <si>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</si>
  <si>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</si>
  <si>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</si>
  <si>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</si>
  <si>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</si>
  <si>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</si>
  <si>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</si>
  <si>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</si>
  <si>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</si>
  <si>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</si>
  <si>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</si>
  <si>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</si>
  <si>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</si>
  <si>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</si>
  <si>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</si>
  <si>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</si>
  <si>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</si>
  <si>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</si>
  <si>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</si>
  <si>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</si>
  <si>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</si>
  <si>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</si>
  <si>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</si>
  <si>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</si>
  <si>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</si>
  <si>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</si>
  <si>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</si>
  <si>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</si>
  <si>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</si>
  <si>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</si>
  <si>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</si>
  <si>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</si>
  <si>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</si>
  <si>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</si>
  <si>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</si>
  <si>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</si>
  <si>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</si>
  <si>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</si>
  <si>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</si>
  <si>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</si>
  <si>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</si>
  <si>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</si>
  <si>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</si>
  <si>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</si>
  <si>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</si>
  <si>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</si>
  <si>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</si>
  <si>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</si>
  <si>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</si>
  <si>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</si>
  <si>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</si>
  <si>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</si>
  <si>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</si>
  <si>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</si>
  <si>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</si>
  <si>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</si>
  <si>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</si>
  <si>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</si>
  <si>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</si>
  <si>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</si>
  <si>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</si>
  <si>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</si>
  <si>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</si>
  <si>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</si>
  <si>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</si>
  <si>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</si>
  <si>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</si>
  <si>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</si>
  <si>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</si>
  <si>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</si>
  <si>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</si>
  <si>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</si>
  <si>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</si>
  <si>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</si>
  <si>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</si>
  <si>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</si>
  <si>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</si>
  <si>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</si>
  <si>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</si>
  <si>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</si>
  <si>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</si>
  <si>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</si>
  <si>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</si>
  <si>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</si>
  <si>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</si>
  <si>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</si>
  <si>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</si>
  <si>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</si>
  <si>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</si>
  <si>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</si>
  <si>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</si>
  <si>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</si>
  <si>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</si>
  <si>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</si>
  <si>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</si>
  <si>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</si>
  <si>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</si>
  <si>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</si>
  <si>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</si>
  <si>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</si>
  <si>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</si>
  <si>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</si>
  <si>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</si>
  <si>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</si>
  <si>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</si>
  <si>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</si>
  <si>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</si>
  <si>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</si>
  <si>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</si>
  <si>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</si>
  <si>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</si>
  <si>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</si>
  <si>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</si>
  <si>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</si>
  <si>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</si>
  <si>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</si>
  <si>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</si>
  <si>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</si>
  <si>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</si>
  <si>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</si>
  <si>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</si>
  <si>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</si>
  <si>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</si>
  <si>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</si>
  <si>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</si>
  <si>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</si>
  <si>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</si>
  <si>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</si>
  <si>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</si>
  <si>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</si>
  <si>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</si>
  <si>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</si>
  <si>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</si>
  <si>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</si>
  <si>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</si>
  <si>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</si>
  <si>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</si>
  <si>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</si>
  <si>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</si>
  <si>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</si>
  <si>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</si>
  <si>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</si>
  <si>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</si>
  <si>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</si>
  <si>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</si>
  <si>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</si>
  <si>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</si>
  <si>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</si>
  <si>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</si>
  <si>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</si>
  <si>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</si>
  <si>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</si>
  <si>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</si>
  <si>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</si>
  <si>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</si>
  <si>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</si>
  <si>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</si>
  <si>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</si>
  <si>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</si>
  <si>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</si>
  <si>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</si>
  <si>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</si>
  <si>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</si>
  <si>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</si>
  <si>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</si>
  <si>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</si>
  <si>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</si>
  <si>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</si>
  <si>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</si>
  <si>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</si>
  <si>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</si>
  <si>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</si>
  <si>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</si>
  <si>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</si>
  <si>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</si>
  <si>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</si>
  <si>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</si>
  <si>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</si>
  <si>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</si>
  <si>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</si>
  <si>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</si>
  <si>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</si>
  <si>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</si>
  <si>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</si>
  <si>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</si>
  <si>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</si>
  <si>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</si>
  <si>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</si>
  <si>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</si>
  <si>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</si>
  <si>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</si>
  <si>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</si>
  <si>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</si>
  <si>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</si>
  <si>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</si>
  <si>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</si>
  <si>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</si>
  <si>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</si>
  <si>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</si>
  <si>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</si>
  <si>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</si>
  <si>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</si>
  <si>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</si>
  <si>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</si>
  <si>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</si>
  <si>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</si>
  <si>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</si>
  <si>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</si>
  <si>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</si>
  <si>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</si>
  <si>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</si>
  <si>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</si>
  <si>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</si>
  <si>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</si>
  <si>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</si>
  <si>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</si>
  <si>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</si>
  <si>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</si>
  <si>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</si>
  <si>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</si>
  <si>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</si>
  <si>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</si>
  <si>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</si>
  <si>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</si>
  <si>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</si>
  <si>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</si>
  <si>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</si>
  <si>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</si>
  <si>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</si>
  <si>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</si>
  <si>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</si>
  <si>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</si>
  <si>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</si>
  <si>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</si>
  <si>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</si>
  <si>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</si>
  <si>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</si>
  <si>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</si>
  <si>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</si>
  <si>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</si>
  <si>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</si>
  <si>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</si>
  <si>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</si>
  <si>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</si>
  <si>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</si>
  <si>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</si>
  <si>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</si>
  <si>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</si>
  <si>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</si>
  <si>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</si>
  <si>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</si>
  <si>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</si>
  <si>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</si>
  <si>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</si>
  <si>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</si>
  <si>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</si>
  <si>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</si>
  <si>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</si>
  <si>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</si>
  <si>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</si>
  <si>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</si>
  <si>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</si>
  <si>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</si>
  <si>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</si>
  <si>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</si>
  <si>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</si>
  <si>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</si>
  <si>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</si>
  <si>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</si>
  <si>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</si>
  <si>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</si>
  <si>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</si>
  <si>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</si>
  <si>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</si>
  <si>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</si>
  <si>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</si>
  <si>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</si>
  <si>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</si>
  <si>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</si>
  <si>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</si>
  <si>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</si>
  <si>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</si>
  <si>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</si>
  <si>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</si>
  <si>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</si>
  <si>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</si>
  <si>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</si>
  <si>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</si>
  <si>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</si>
  <si>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</si>
  <si>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</si>
  <si>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</si>
  <si>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</si>
  <si>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</si>
  <si>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</si>
  <si>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</si>
  <si>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</si>
  <si>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</si>
  <si>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</si>
  <si>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</si>
  <si>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</si>
  <si>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</si>
  <si>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</si>
  <si>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</si>
  <si>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</si>
  <si>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</si>
  <si>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</si>
  <si>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</si>
  <si>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</si>
  <si>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</si>
  <si>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</si>
  <si>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</si>
  <si>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</si>
  <si>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</si>
  <si>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</si>
  <si>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</si>
  <si>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</si>
  <si>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</si>
  <si>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</si>
  <si>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</si>
  <si>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</si>
  <si>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</si>
  <si>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</si>
  <si>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</si>
  <si>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</si>
  <si>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</si>
  <si>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</si>
  <si>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</si>
  <si>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</si>
  <si>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</si>
  <si>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</si>
  <si>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</si>
  <si>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</si>
  <si>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</si>
  <si>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</si>
  <si>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</si>
  <si>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</si>
  <si>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</si>
  <si>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</si>
  <si>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</si>
  <si>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</si>
  <si>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</si>
  <si>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</si>
  <si>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</si>
  <si>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</si>
  <si>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</si>
  <si>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</si>
  <si>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</si>
  <si>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</si>
  <si>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</si>
  <si>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</si>
  <si>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</si>
  <si>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</si>
  <si>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</si>
  <si>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</si>
  <si>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</si>
  <si>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</si>
  <si>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</si>
  <si>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</si>
  <si>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</si>
  <si>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</si>
  <si>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</si>
  <si>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</si>
  <si>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</si>
  <si>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</si>
  <si>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</si>
  <si>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</si>
  <si>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</si>
  <si>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</si>
  <si>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</si>
  <si>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</si>
  <si>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</si>
  <si>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</si>
  <si>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</si>
  <si>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</si>
  <si>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</si>
  <si>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</si>
  <si>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</si>
  <si>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</si>
  <si>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</si>
  <si>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</si>
  <si>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</si>
  <si>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</si>
  <si>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</si>
  <si>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</si>
  <si>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</si>
  <si>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</si>
  <si>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</si>
  <si>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</si>
  <si>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</si>
  <si>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</si>
  <si>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</si>
  <si>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</si>
  <si>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</si>
  <si>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</si>
  <si>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</si>
  <si>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</si>
  <si>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</si>
  <si>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</si>
  <si>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</si>
  <si>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</si>
  <si>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</si>
  <si>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</si>
  <si>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</si>
  <si>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</si>
  <si>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</si>
  <si>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</si>
  <si>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</si>
  <si>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</si>
  <si>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</si>
  <si>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</si>
  <si>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</si>
  <si>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</si>
  <si>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</si>
  <si>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</si>
  <si>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</si>
  <si>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</si>
  <si>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</si>
  <si>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</si>
  <si>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</si>
  <si>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</si>
  <si>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</si>
  <si>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</si>
  <si>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</si>
  <si>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</si>
  <si>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</si>
  <si>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</si>
  <si>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</si>
  <si>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</si>
  <si>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</si>
  <si>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</si>
  <si>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</si>
  <si>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</si>
  <si>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</si>
  <si>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</si>
  <si>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</si>
  <si>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</si>
  <si>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</si>
  <si>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</si>
  <si>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</si>
  <si>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</si>
  <si>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</si>
  <si>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</si>
  <si>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</si>
  <si>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</si>
  <si>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</si>
  <si>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</si>
  <si>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</si>
  <si>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</si>
  <si>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</si>
  <si>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</si>
  <si>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</si>
  <si>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</si>
  <si>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</si>
  <si>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</si>
  <si>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</si>
  <si>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</si>
  <si>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</si>
  <si>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</si>
  <si>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</si>
  <si>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</si>
  <si>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</si>
  <si>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</si>
  <si>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</si>
  <si>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</si>
  <si>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</si>
  <si>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</si>
  <si>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</si>
  <si>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</si>
  <si>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</si>
  <si>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</si>
  <si>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</si>
  <si>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</si>
  <si>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</si>
  <si>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</si>
  <si>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</si>
  <si>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</si>
  <si>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</si>
  <si>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</si>
  <si>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</si>
  <si>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</si>
  <si>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</si>
  <si>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</si>
  <si>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</si>
  <si>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</si>
  <si>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</si>
  <si>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</si>
  <si>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</si>
  <si>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</si>
  <si>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</si>
  <si>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</si>
  <si>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</si>
  <si>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</si>
  <si>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</si>
  <si>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</si>
  <si>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</si>
  <si>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</si>
  <si>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</si>
  <si>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</si>
  <si>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</si>
  <si>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</si>
  <si>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</si>
  <si>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</si>
  <si>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</si>
  <si>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</si>
  <si>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</si>
  <si>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</si>
  <si>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</si>
  <si>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</si>
  <si>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</si>
  <si>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</si>
  <si>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</si>
  <si>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</si>
  <si>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</si>
  <si>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</si>
  <si>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</si>
  <si>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</si>
  <si>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</si>
  <si>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</si>
  <si>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</si>
  <si>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</si>
  <si>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</si>
  <si>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</si>
  <si>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</si>
  <si>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</si>
  <si>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</si>
  <si>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</si>
  <si>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</si>
  <si>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</si>
  <si>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</si>
  <si>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</si>
  <si>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</si>
  <si>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</si>
  <si>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</si>
  <si>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</si>
  <si>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</si>
  <si>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</si>
  <si>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</si>
  <si>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</si>
  <si>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</si>
  <si>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</si>
  <si>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</si>
  <si>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</si>
  <si>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</si>
  <si>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</si>
  <si>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</si>
  <si>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</si>
  <si>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</si>
  <si>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</si>
  <si>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</si>
  <si>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</si>
  <si>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</si>
  <si>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</si>
  <si>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</si>
  <si>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</si>
  <si>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</si>
  <si>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</si>
  <si>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</si>
  <si>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</si>
  <si>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</si>
  <si>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</si>
  <si>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</si>
  <si>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</si>
  <si>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</si>
  <si>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</si>
  <si>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</si>
  <si>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</si>
  <si>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</si>
  <si>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</si>
  <si>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</si>
  <si>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</si>
  <si>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</si>
  <si>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</si>
  <si>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</si>
  <si>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</si>
  <si>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</si>
  <si>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</si>
  <si>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</si>
  <si>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</si>
  <si>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</si>
  <si>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</si>
  <si>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</si>
  <si>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</si>
  <si>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</si>
  <si>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</si>
  <si>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</si>
  <si>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</si>
  <si>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</si>
  <si>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</si>
  <si>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</si>
  <si>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</si>
  <si>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</si>
  <si>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</si>
  <si>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</si>
  <si>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</si>
  <si>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</si>
  <si>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</si>
  <si>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</si>
  <si>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</si>
  <si>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</si>
  <si>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</si>
  <si>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</si>
  <si>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</si>
  <si>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</si>
  <si>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</si>
  <si>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</si>
  <si>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</si>
  <si>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</si>
  <si>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</si>
  <si>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</si>
  <si>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</si>
  <si>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</si>
  <si>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</si>
  <si>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</si>
  <si>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</si>
  <si>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</si>
  <si>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</si>
  <si>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</si>
  <si>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</si>
  <si>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</si>
  <si>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</si>
  <si>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</si>
  <si>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</si>
  <si>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</si>
  <si>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</si>
  <si>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</si>
  <si>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</si>
  <si>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</si>
  <si>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</si>
  <si>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</si>
  <si>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</si>
  <si>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</si>
  <si>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</si>
  <si>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</si>
  <si>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</si>
  <si>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</si>
  <si>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</si>
  <si>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</si>
  <si>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</si>
  <si>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</si>
  <si>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</si>
  <si>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</si>
  <si>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</si>
  <si>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</si>
  <si>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</si>
  <si>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</si>
  <si>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</si>
  <si>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</si>
  <si>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</si>
  <si>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</si>
  <si>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</si>
  <si>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</si>
  <si>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</si>
  <si>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</si>
  <si>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</si>
  <si>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</si>
  <si>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</si>
  <si>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</si>
  <si>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</si>
  <si>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</si>
  <si>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</si>
  <si>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</si>
  <si>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</si>
  <si>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</si>
  <si>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</si>
  <si>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</si>
  <si>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</si>
  <si>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</si>
  <si>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</si>
  <si>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</si>
  <si>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</si>
  <si>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</si>
  <si>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</si>
  <si>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</si>
  <si>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</si>
  <si>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</si>
  <si>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</si>
  <si>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</si>
  <si>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</si>
  <si>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</si>
  <si>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</si>
  <si>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</si>
  <si>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</si>
  <si>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</si>
  <si>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</si>
  <si>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</si>
  <si>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</si>
  <si>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</si>
  <si>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</si>
  <si>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</si>
  <si>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</si>
  <si>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</si>
  <si>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</si>
  <si>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</si>
  <si>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</si>
  <si>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</si>
  <si>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</si>
  <si>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</si>
  <si>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</si>
  <si>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</si>
  <si>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</si>
  <si>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</si>
  <si>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</si>
  <si>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</si>
  <si>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</si>
  <si>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</si>
  <si>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</si>
  <si>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</si>
  <si>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</si>
  <si>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</si>
  <si>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</si>
  <si>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</si>
  <si>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</si>
  <si>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</si>
  <si>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</si>
  <si>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</si>
  <si>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</si>
  <si>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</si>
  <si>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</si>
  <si>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</si>
  <si>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</si>
  <si>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</si>
  <si>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</si>
  <si>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</si>
  <si>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</si>
  <si>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</si>
  <si>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</si>
  <si>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</si>
  <si>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</si>
  <si>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</si>
  <si>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</si>
  <si>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</si>
  <si>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</si>
  <si>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</si>
  <si>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</si>
  <si>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</si>
  <si>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</si>
  <si>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</si>
  <si>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</si>
  <si>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</si>
  <si>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</si>
  <si>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</si>
  <si>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</si>
  <si>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</si>
  <si>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</si>
  <si>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</si>
  <si>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</si>
  <si>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</si>
  <si>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</si>
  <si>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</si>
  <si>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</si>
  <si>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</si>
  <si>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</si>
  <si>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</si>
  <si>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</si>
  <si>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</si>
  <si>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</si>
  <si>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</si>
  <si>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</si>
  <si>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</si>
  <si>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</si>
  <si>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</si>
  <si>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</si>
  <si>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</si>
  <si>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</si>
  <si>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</si>
  <si>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</si>
  <si>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</si>
  <si>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</si>
  <si>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</si>
  <si>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</si>
  <si>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</si>
  <si>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</si>
  <si>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</si>
  <si>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</si>
  <si>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</si>
  <si>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</si>
  <si>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</si>
  <si>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</si>
  <si>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</si>
  <si>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</si>
  <si>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</si>
  <si>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</si>
  <si>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</si>
  <si>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</si>
  <si>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</si>
  <si>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</si>
  <si>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</si>
  <si>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</si>
  <si>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</si>
  <si>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</si>
  <si>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</si>
  <si>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</si>
  <si>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</si>
  <si>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</si>
  <si>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</si>
  <si>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</si>
  <si>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</si>
  <si>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</si>
  <si>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</si>
  <si>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</si>
  <si>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</si>
  <si>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</si>
  <si>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</si>
  <si>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</si>
  <si>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</si>
  <si>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</si>
  <si>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</si>
  <si>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</si>
  <si>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</si>
  <si>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</si>
  <si>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</si>
  <si>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</si>
  <si>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</si>
  <si>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</si>
  <si>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</si>
  <si>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</si>
  <si>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</si>
  <si>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</si>
  <si>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</si>
  <si>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</si>
  <si>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</si>
  <si>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</si>
  <si>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</si>
  <si>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</si>
  <si>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</si>
  <si>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</si>
  <si>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</si>
  <si>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</si>
  <si>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</si>
  <si>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</si>
  <si>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</si>
  <si>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</si>
  <si>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</si>
  <si>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</si>
  <si>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</si>
  <si>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</si>
  <si>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</si>
  <si>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</si>
  <si>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</si>
  <si>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</si>
  <si>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</si>
  <si>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</si>
  <si>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</si>
  <si>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</si>
  <si>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</si>
  <si>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</si>
  <si>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</si>
  <si>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</si>
  <si>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</si>
  <si>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</si>
  <si>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</si>
  <si>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</si>
  <si>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</si>
  <si>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</si>
  <si>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</si>
  <si>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</si>
  <si>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</si>
  <si>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</si>
  <si>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</si>
  <si>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</si>
  <si>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</si>
  <si>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</si>
  <si>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</si>
  <si>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</si>
  <si>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</si>
  <si>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</si>
  <si>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</si>
  <si>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</si>
  <si>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</si>
  <si>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</si>
  <si>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</si>
  <si>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</si>
  <si>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</si>
  <si>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</si>
  <si>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</si>
  <si>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</si>
  <si>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</si>
  <si>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</si>
  <si>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</si>
  <si>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</si>
  <si>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</si>
  <si>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</si>
  <si>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</si>
  <si>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</si>
  <si>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</si>
  <si>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</si>
  <si>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</si>
  <si>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</si>
  <si>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</si>
  <si>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</si>
  <si>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</si>
  <si>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</si>
  <si>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</si>
  <si>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</si>
  <si>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</si>
  <si>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</si>
  <si>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</si>
  <si>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</si>
  <si>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</si>
  <si>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</si>
  <si>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</si>
  <si>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</si>
  <si>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</si>
  <si>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</si>
  <si>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</si>
  <si>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</si>
  <si>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</si>
  <si>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</si>
  <si>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</si>
  <si>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</si>
  <si>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</si>
  <si>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</si>
  <si>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</si>
  <si>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</si>
  <si>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</si>
  <si>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</si>
  <si>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</si>
  <si>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</si>
  <si>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</si>
  <si>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</si>
  <si>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</si>
  <si>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</si>
  <si>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</si>
  <si>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</si>
  <si>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</si>
  <si>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</si>
  <si>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</si>
  <si>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</si>
  <si>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</si>
  <si>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</si>
  <si>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</si>
  <si>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</si>
  <si>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</si>
  <si>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</si>
  <si>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</si>
  <si>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</si>
  <si>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</si>
  <si>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</si>
  <si>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</si>
  <si>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</si>
  <si>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</si>
  <si>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</si>
  <si>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</si>
  <si>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</si>
  <si>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</si>
  <si>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</si>
  <si>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</si>
  <si>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</si>
  <si>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</si>
  <si>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</si>
  <si>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</si>
  <si>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</si>
  <si>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</si>
  <si>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</si>
  <si>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</si>
  <si>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</si>
  <si>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</si>
  <si>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</si>
  <si>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</si>
  <si>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</si>
  <si>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</si>
  <si>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</si>
  <si>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</si>
  <si>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</si>
  <si>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</si>
  <si>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</si>
  <si>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</si>
  <si>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</si>
  <si>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</si>
  <si>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</si>
  <si>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</si>
  <si>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</si>
  <si>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</si>
  <si>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</si>
  <si>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</si>
  <si>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</si>
  <si>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</si>
  <si>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</si>
  <si>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</si>
  <si>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</si>
  <si>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</si>
  <si>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</si>
  <si>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</si>
  <si>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</si>
  <si>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</si>
  <si>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</si>
  <si>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</si>
  <si>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</si>
  <si>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</si>
  <si>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</si>
  <si>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</si>
  <si>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</si>
  <si>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</si>
  <si>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</si>
  <si>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</si>
  <si>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</si>
  <si>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</si>
  <si>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</si>
  <si>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</si>
  <si>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</si>
  <si>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</si>
  <si>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</si>
  <si>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</si>
  <si>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</si>
  <si>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</si>
  <si>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</si>
  <si>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</si>
  <si>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</si>
  <si>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</si>
  <si>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</si>
  <si>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</si>
  <si>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</si>
  <si>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</si>
  <si>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</si>
  <si>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</si>
  <si>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</si>
  <si>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</si>
  <si>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</si>
  <si>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</si>
  <si>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</si>
  <si>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</si>
  <si>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</si>
  <si>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</si>
  <si>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</si>
  <si>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</si>
  <si>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</si>
  <si>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</si>
  <si>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</si>
  <si>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</si>
  <si>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</si>
  <si>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</si>
  <si>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</si>
  <si>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</si>
  <si>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</si>
  <si>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</si>
  <si>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</si>
  <si>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</si>
  <si>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</si>
  <si>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</si>
  <si>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</si>
  <si>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</si>
  <si>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</si>
  <si>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</si>
  <si>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</si>
  <si>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</si>
  <si>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</si>
  <si>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</si>
  <si>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</si>
  <si>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</si>
  <si>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</si>
  <si>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</si>
  <si>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</si>
  <si>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</si>
  <si>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</si>
  <si>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</si>
  <si>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</si>
  <si>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</si>
  <si>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</si>
  <si>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</si>
  <si>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</si>
  <si>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</si>
  <si>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</si>
  <si>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</si>
  <si>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</si>
  <si>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</si>
  <si>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</si>
  <si>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</si>
  <si>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</si>
  <si>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</si>
  <si>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</si>
  <si>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</si>
  <si>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</si>
  <si>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</si>
  <si>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</si>
  <si>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</si>
  <si>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</si>
  <si>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</si>
  <si>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</si>
  <si>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</si>
  <si>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</si>
  <si>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</si>
  <si>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</si>
  <si>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</si>
  <si>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</si>
  <si>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</si>
  <si>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</si>
  <si>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</si>
  <si>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</si>
  <si>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</si>
  <si>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</si>
  <si>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</si>
  <si>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</si>
  <si>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</si>
  <si>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</si>
  <si>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</si>
  <si>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</si>
  <si>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</si>
  <si>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</si>
  <si>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</si>
  <si>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</si>
  <si>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</si>
  <si>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</si>
  <si>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</si>
  <si>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</si>
  <si>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</si>
  <si>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</si>
  <si>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</si>
  <si>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</si>
  <si>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</si>
  <si>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</si>
  <si>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</si>
  <si>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</si>
  <si>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</si>
  <si>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</si>
  <si>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</si>
  <si>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</si>
  <si>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</si>
  <si>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</si>
  <si>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</si>
  <si>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</si>
  <si>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</si>
  <si>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</si>
  <si>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</si>
  <si>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</si>
  <si>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</si>
  <si>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</si>
  <si>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</si>
  <si>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</si>
  <si>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</si>
  <si>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</si>
  <si>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</si>
  <si>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</si>
  <si>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</si>
  <si>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</si>
  <si>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</si>
  <si>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</si>
  <si>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</si>
  <si>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</si>
  <si>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</si>
  <si>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</si>
  <si>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</si>
  <si>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</si>
  <si>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</si>
  <si>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</si>
  <si>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</si>
  <si>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</si>
  <si>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</si>
  <si>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</si>
  <si>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</si>
  <si>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</si>
  <si>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</si>
  <si>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</si>
  <si>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</si>
  <si>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</si>
  <si>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</si>
  <si>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</si>
  <si>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</si>
  <si>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</si>
  <si>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</si>
  <si>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</si>
  <si>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</si>
  <si>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</si>
  <si>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</si>
  <si>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</si>
  <si>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</si>
  <si>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</si>
  <si>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</si>
  <si>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</si>
  <si>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</si>
  <si>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</si>
  <si>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</si>
  <si>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</si>
  <si>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</si>
  <si>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</si>
  <si>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</si>
  <si>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</si>
  <si>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</si>
  <si>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</si>
  <si>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</si>
  <si>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</si>
  <si>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</si>
  <si>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</si>
  <si>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</si>
  <si>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</si>
  <si>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</si>
  <si>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</si>
  <si>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</si>
  <si>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</si>
  <si>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</si>
  <si>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</si>
  <si>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</si>
  <si>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</si>
  <si>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</si>
  <si>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</si>
  <si>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</si>
  <si>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</si>
  <si>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</si>
  <si>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</si>
  <si>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</si>
  <si>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</si>
  <si>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</si>
  <si>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</si>
  <si>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</si>
  <si>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</si>
  <si>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</si>
  <si>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</si>
  <si>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</si>
  <si>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</si>
  <si>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</si>
  <si>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</si>
  <si>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</si>
  <si>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</si>
  <si>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</si>
  <si>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</si>
  <si>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</si>
  <si>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</si>
  <si>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</si>
  <si>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</si>
  <si>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</si>
  <si>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</si>
  <si>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</si>
  <si>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</si>
  <si>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</si>
  <si>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</si>
  <si>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</si>
  <si>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</si>
  <si>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</si>
  <si>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</si>
  <si>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</si>
  <si>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</si>
  <si>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</si>
  <si>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</si>
  <si>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</si>
  <si>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</si>
  <si>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</si>
  <si>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</si>
  <si>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</si>
  <si>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</si>
  <si>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</si>
  <si>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</si>
  <si>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</si>
  <si>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</si>
  <si>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</si>
  <si>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</si>
  <si>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</si>
  <si>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</si>
  <si>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</si>
  <si>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</si>
  <si>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</si>
  <si>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</si>
  <si>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</si>
  <si>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</si>
  <si>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</si>
  <si>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</si>
  <si>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</si>
  <si>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</si>
  <si>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</si>
  <si>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</si>
  <si>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</si>
  <si>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</si>
  <si>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</si>
  <si>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</si>
  <si>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</si>
  <si>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</si>
  <si>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</si>
  <si>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</si>
  <si>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</si>
  <si>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</si>
  <si>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</si>
  <si>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</si>
  <si>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</si>
  <si>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</si>
  <si>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</si>
  <si>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</si>
  <si>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</si>
  <si>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</si>
  <si>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</si>
  <si>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</si>
  <si>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</si>
  <si>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</si>
  <si>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</si>
  <si>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</si>
  <si>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</si>
  <si>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</si>
  <si>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</si>
  <si>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</si>
  <si>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</si>
  <si>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</si>
  <si>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</si>
  <si>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</si>
  <si>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</si>
  <si>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</si>
  <si>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</si>
  <si>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</si>
  <si>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</si>
  <si>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</si>
  <si>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</si>
  <si>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</si>
  <si>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</si>
  <si>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</si>
  <si>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</si>
  <si>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</si>
  <si>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</si>
  <si>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</si>
  <si>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</si>
  <si>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</si>
  <si>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</si>
  <si>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</si>
  <si>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</si>
  <si>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</si>
  <si>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</si>
  <si>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</si>
  <si>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</si>
  <si>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</si>
  <si>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</si>
  <si>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</si>
  <si>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</si>
  <si>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</si>
  <si>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</si>
  <si>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</si>
  <si>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</si>
  <si>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</si>
  <si>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</si>
  <si>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</si>
  <si>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</si>
  <si>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</si>
  <si>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</si>
  <si>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</si>
  <si>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</si>
  <si>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</si>
  <si>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</si>
  <si>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</si>
  <si>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</si>
  <si>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</si>
  <si>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</si>
  <si>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</si>
  <si>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</si>
  <si>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</si>
  <si>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</si>
  <si>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</si>
  <si>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</si>
  <si>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</si>
  <si>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</si>
  <si>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</si>
  <si>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</si>
  <si>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</si>
  <si>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</si>
  <si>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</si>
  <si>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</si>
  <si>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</si>
  <si>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</si>
  <si>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</si>
  <si>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</si>
  <si>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</si>
  <si>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</si>
  <si>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</si>
  <si>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</si>
  <si>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</si>
  <si>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</si>
  <si>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</si>
  <si>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</si>
  <si>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</si>
  <si>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</si>
  <si>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</si>
  <si>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</si>
  <si>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</si>
  <si>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</si>
  <si>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</si>
  <si>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</si>
  <si>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</si>
  <si>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</si>
  <si>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</si>
  <si>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</si>
  <si>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</si>
  <si>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</si>
  <si>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</si>
  <si>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</si>
  <si>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</si>
  <si>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</si>
  <si>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</si>
  <si>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</si>
  <si>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</si>
  <si>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</si>
  <si>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</si>
  <si>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</si>
  <si>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</si>
  <si>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</si>
  <si>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</si>
  <si>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</si>
  <si>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</si>
  <si>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</si>
  <si>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</si>
  <si>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</si>
  <si>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</si>
  <si>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</si>
  <si>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</si>
  <si>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</si>
  <si>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</si>
  <si>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</si>
  <si>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</si>
  <si>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</si>
  <si>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</si>
  <si>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</si>
  <si>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</si>
  <si>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</si>
  <si>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</si>
  <si>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</si>
  <si>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</si>
  <si>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</si>
  <si>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</si>
  <si>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</si>
  <si>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</si>
  <si>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</si>
  <si>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</si>
  <si>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</si>
  <si>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</si>
  <si>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</si>
  <si>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</si>
  <si>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</si>
  <si>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</si>
  <si>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</si>
  <si>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</si>
  <si>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</si>
  <si>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</si>
  <si>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</si>
  <si>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</si>
  <si>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</si>
  <si>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</si>
  <si>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</si>
  <si>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</si>
  <si>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</si>
  <si>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</si>
  <si>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</si>
  <si>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</si>
  <si>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</si>
  <si>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</si>
  <si>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</si>
  <si>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</si>
  <si>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</si>
  <si>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</si>
  <si>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</si>
  <si>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</si>
  <si>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</si>
  <si>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</si>
  <si>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</si>
  <si>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</si>
  <si>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</si>
  <si>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</si>
  <si>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</si>
  <si>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</si>
  <si>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</si>
  <si>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</si>
  <si>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</si>
  <si>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</si>
  <si>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</si>
  <si>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</si>
  <si>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</si>
  <si>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</si>
  <si>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</si>
  <si>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</si>
  <si>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</si>
  <si>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</si>
  <si>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</si>
  <si>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</si>
  <si>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</si>
  <si>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</si>
  <si>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</si>
  <si>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</si>
  <si>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</si>
  <si>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</si>
  <si>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</si>
  <si>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</si>
  <si>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</si>
  <si>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</si>
  <si>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</si>
  <si>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</si>
  <si>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</si>
  <si>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</si>
  <si>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</si>
  <si>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</si>
  <si>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</si>
  <si>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</si>
  <si>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</si>
  <si>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</si>
  <si>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</si>
  <si>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</si>
  <si>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</si>
  <si>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</si>
  <si>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</si>
  <si>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</si>
  <si>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</si>
  <si>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</si>
  <si>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</si>
  <si>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</si>
  <si>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</si>
  <si>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</si>
  <si>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</si>
  <si>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</si>
  <si>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</si>
  <si>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</si>
  <si>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</si>
  <si>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</si>
  <si>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</si>
  <si>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</si>
  <si>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</si>
  <si>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</si>
  <si>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</si>
  <si>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</si>
  <si>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</si>
  <si>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</si>
  <si>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</si>
  <si>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</si>
  <si>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</si>
  <si>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</si>
  <si>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</si>
  <si>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</si>
  <si>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</si>
  <si>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</si>
  <si>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</si>
  <si>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</si>
  <si>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</si>
  <si>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</si>
  <si>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</si>
  <si>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</si>
  <si>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</si>
  <si>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</si>
  <si>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</si>
  <si>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</si>
  <si>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</si>
  <si>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</si>
  <si>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</si>
  <si>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</si>
  <si>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</si>
  <si>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</si>
  <si>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</si>
  <si>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</si>
  <si>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</si>
  <si>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</si>
  <si>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</si>
  <si>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</si>
  <si>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</si>
  <si>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</si>
  <si>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</si>
  <si>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</si>
  <si>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</si>
  <si>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</si>
  <si>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</si>
  <si>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</si>
  <si>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</si>
  <si>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</si>
  <si>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</si>
  <si>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</si>
  <si>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</si>
  <si>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</si>
  <si>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</si>
  <si>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</si>
  <si>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</si>
  <si>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</si>
  <si>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</si>
  <si>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</si>
  <si>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</si>
  <si>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</si>
  <si>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</si>
  <si>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</si>
  <si>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</si>
  <si>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</si>
  <si>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</si>
  <si>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</si>
  <si>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</si>
  <si>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</si>
  <si>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</si>
  <si>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</si>
  <si>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</si>
  <si>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</si>
  <si>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</si>
  <si>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</si>
  <si>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</si>
  <si>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</si>
  <si>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</si>
  <si>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</si>
  <si>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</si>
  <si>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</si>
  <si>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</si>
  <si>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</si>
  <si>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</si>
  <si>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</si>
  <si>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</si>
  <si>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</si>
  <si>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</si>
  <si>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</si>
  <si>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</si>
  <si>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</si>
  <si>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</si>
  <si>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</si>
  <si>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</si>
  <si>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</si>
  <si>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</si>
  <si>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</si>
  <si>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</si>
  <si>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</si>
  <si>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</si>
  <si>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</si>
  <si>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</si>
  <si>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</si>
  <si>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</si>
  <si>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</si>
  <si>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</si>
  <si>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</si>
  <si>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</si>
  <si>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</si>
  <si>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</si>
  <si>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</si>
  <si>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</si>
  <si>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</si>
  <si>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</si>
  <si>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</si>
  <si>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</si>
  <si>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</si>
  <si>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</si>
  <si>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</si>
  <si>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</si>
  <si>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</si>
  <si>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</si>
  <si>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</si>
  <si>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</si>
  <si>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</si>
  <si>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</si>
  <si>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</si>
  <si>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</si>
  <si>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</si>
  <si>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</si>
  <si>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</si>
  <si>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</si>
  <si>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</si>
  <si>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</si>
  <si>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</si>
  <si>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</si>
  <si>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</si>
  <si>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</si>
  <si>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</si>
  <si>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</si>
  <si>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</si>
  <si>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</si>
  <si>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</si>
  <si>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</si>
  <si>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</si>
  <si>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</si>
  <si>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</si>
  <si>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</si>
  <si>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</si>
  <si>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</si>
  <si>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</si>
  <si>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</si>
  <si>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</si>
  <si>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</si>
  <si>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</si>
  <si>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</si>
  <si>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</si>
  <si>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</si>
  <si>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</si>
  <si>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</si>
  <si>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</si>
  <si>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</si>
  <si>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</si>
  <si>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</si>
  <si>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</si>
  <si>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</si>
  <si>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</si>
  <si>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</si>
  <si>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</si>
  <si>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</si>
  <si>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</si>
  <si>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</si>
  <si>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</si>
  <si>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</si>
  <si>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</si>
  <si>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</si>
  <si>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</si>
  <si>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</si>
  <si>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</si>
  <si>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</si>
  <si>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</si>
  <si>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</si>
  <si>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</si>
  <si>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</si>
  <si>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</si>
  <si>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</si>
  <si>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</si>
  <si>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</si>
  <si>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</si>
  <si>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</si>
  <si>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</si>
  <si>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</si>
  <si>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</si>
  <si>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</si>
  <si>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</si>
  <si>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</si>
  <si>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</si>
  <si>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</si>
  <si>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</si>
  <si>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</si>
  <si>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</si>
  <si>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</si>
  <si>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</si>
  <si>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</si>
  <si>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</si>
  <si>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</si>
  <si>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</si>
  <si>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</si>
  <si>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</si>
  <si>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</si>
  <si>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</si>
  <si>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</si>
  <si>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</si>
  <si>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</si>
  <si>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</si>
  <si>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</si>
  <si>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</si>
  <si>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</si>
  <si>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</si>
  <si>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</si>
  <si>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</si>
  <si>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</si>
  <si>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</si>
  <si>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</si>
  <si>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</si>
  <si>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</si>
  <si>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</si>
  <si>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</si>
  <si>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</si>
  <si>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</si>
  <si>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</si>
  <si>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</si>
  <si>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</si>
  <si>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</si>
  <si>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</si>
  <si>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</si>
  <si>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</si>
  <si>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</si>
  <si>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</si>
  <si>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</si>
  <si>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</si>
  <si>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</si>
  <si>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</si>
  <si>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</si>
  <si>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</si>
  <si>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</si>
  <si>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</si>
  <si>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</si>
  <si>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</si>
  <si>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</si>
  <si>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</si>
  <si>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</si>
  <si>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</si>
  <si>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</si>
  <si>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</si>
  <si>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</si>
  <si>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</si>
  <si>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</si>
  <si>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</si>
  <si>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</si>
  <si>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</si>
  <si>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</si>
  <si>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</si>
  <si>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</si>
  <si>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</si>
  <si>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</si>
  <si>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</si>
  <si>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</si>
  <si>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</si>
  <si>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</si>
  <si>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</si>
  <si>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</si>
  <si>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</si>
  <si>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</si>
  <si>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</si>
  <si>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</si>
  <si>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</si>
  <si>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</si>
  <si>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</si>
  <si>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</si>
  <si>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</si>
  <si>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</si>
  <si>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</si>
  <si>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</si>
  <si>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</si>
  <si>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</si>
  <si>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</si>
  <si>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</si>
  <si>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</si>
  <si>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</si>
  <si>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</si>
  <si>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</si>
  <si>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</si>
  <si>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</si>
  <si>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</si>
  <si>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</si>
  <si>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</si>
  <si>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</si>
  <si>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</si>
  <si>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</si>
  <si>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</si>
  <si>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</si>
  <si>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</si>
  <si>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</si>
  <si>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</si>
  <si>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</si>
  <si>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</si>
  <si>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</si>
  <si>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</si>
  <si>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</si>
  <si>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</si>
  <si>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</si>
  <si>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</si>
  <si>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</si>
  <si>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</si>
  <si>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</si>
  <si>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</si>
  <si>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</si>
  <si>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</si>
  <si>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</si>
  <si>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</si>
  <si>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</si>
  <si>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</si>
  <si>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</si>
  <si>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</si>
  <si>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</si>
  <si>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</si>
  <si>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</si>
  <si>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</si>
  <si>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</si>
  <si>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</si>
  <si>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</si>
  <si>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</si>
  <si>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</si>
  <si>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</si>
  <si>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</si>
  <si>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</si>
  <si>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</si>
  <si>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</si>
  <si>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</si>
  <si>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</si>
  <si>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</si>
  <si>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</si>
  <si>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</si>
  <si>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</si>
  <si>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</si>
  <si>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</si>
  <si>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</si>
  <si>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</si>
  <si>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</si>
  <si>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</si>
  <si>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</si>
  <si>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</si>
  <si>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</si>
  <si>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</si>
  <si>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</si>
  <si>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</si>
  <si>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</si>
  <si>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</si>
  <si>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</si>
  <si>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</si>
  <si>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</si>
  <si>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</si>
  <si>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</si>
  <si>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</si>
  <si>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</si>
  <si>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</si>
  <si>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</si>
  <si>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</si>
  <si>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</si>
  <si>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</si>
  <si>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</si>
  <si>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</si>
  <si>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</si>
  <si>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</si>
  <si>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</si>
  <si>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</si>
  <si>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</si>
  <si>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</si>
  <si>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</si>
  <si>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</si>
  <si>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</si>
  <si>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</si>
  <si>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</si>
  <si>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</si>
  <si>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</si>
  <si>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</si>
  <si>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</si>
  <si>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</si>
  <si>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</si>
  <si>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</si>
  <si>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</si>
  <si>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</si>
  <si>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</si>
  <si>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</si>
  <si>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</si>
  <si>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</si>
  <si>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</si>
  <si>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</si>
  <si>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</si>
  <si>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</si>
  <si>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</si>
  <si>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</si>
  <si>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</si>
  <si>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</si>
  <si>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</si>
  <si>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</si>
  <si>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</si>
  <si>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</si>
  <si>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</si>
  <si>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</si>
  <si>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</si>
  <si>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</si>
  <si>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</si>
  <si>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</si>
  <si>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</si>
  <si>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</si>
  <si>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</si>
  <si>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</si>
  <si>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</si>
  <si>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</si>
  <si>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</si>
  <si>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</si>
  <si>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</si>
  <si>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</si>
  <si>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</si>
  <si>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</si>
  <si>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</si>
  <si>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</si>
  <si>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</si>
  <si>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</si>
  <si>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</si>
  <si>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</si>
  <si>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</si>
  <si>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</si>
  <si>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</si>
  <si>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</si>
  <si>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</si>
  <si>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</si>
  <si>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</si>
  <si>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</si>
  <si>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</si>
  <si>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</si>
  <si>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</si>
  <si>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</si>
  <si>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</si>
  <si>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</si>
  <si>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</si>
  <si>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</si>
  <si>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</si>
  <si>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</si>
  <si>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</si>
  <si>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</si>
  <si>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</si>
  <si>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</si>
  <si>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</si>
  <si>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</si>
  <si>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</si>
  <si>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</si>
  <si>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</si>
  <si>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</si>
  <si>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</si>
  <si>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</si>
  <si>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</si>
  <si>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</si>
  <si>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</si>
  <si>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</si>
  <si>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</si>
  <si>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</si>
  <si>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</si>
  <si>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</si>
  <si>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</si>
  <si>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</si>
  <si>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</si>
  <si>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</si>
  <si>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</si>
  <si>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</si>
  <si>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</si>
  <si>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</si>
  <si>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</si>
  <si>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</si>
  <si>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</si>
  <si>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</si>
  <si>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</si>
  <si>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</si>
  <si>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</si>
  <si>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</si>
  <si>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</si>
  <si>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</si>
  <si>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</si>
  <si>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</si>
  <si>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</si>
  <si>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</si>
  <si>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</si>
  <si>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</si>
  <si>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</si>
  <si>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</si>
  <si>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</si>
  <si>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</si>
  <si>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</si>
  <si>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</si>
  <si>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</si>
  <si>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</si>
  <si>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</si>
  <si>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</si>
  <si>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</si>
  <si>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</si>
  <si>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</si>
  <si>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</si>
  <si>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</si>
  <si>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</si>
  <si>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</si>
  <si>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</si>
  <si>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</si>
  <si>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</si>
  <si>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</si>
  <si>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</si>
  <si>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</si>
  <si>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</si>
  <si>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</si>
  <si>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</si>
  <si>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</si>
  <si>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</si>
  <si>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</si>
  <si>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</si>
  <si>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</si>
  <si>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</si>
  <si>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</si>
  <si>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</si>
  <si>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</si>
  <si>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</si>
  <si>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</si>
  <si>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</si>
  <si>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</si>
  <si>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</si>
  <si>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</si>
  <si>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</si>
  <si>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</si>
  <si>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</si>
  <si>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</si>
  <si>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</si>
  <si>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</si>
  <si>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</si>
  <si>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</si>
  <si>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</si>
  <si>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</si>
  <si>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</si>
  <si>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</si>
  <si>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</si>
  <si>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</si>
  <si>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</si>
  <si>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</si>
  <si>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</si>
  <si>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</si>
  <si>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</si>
  <si>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</si>
  <si>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</si>
  <si>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</si>
  <si>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</si>
  <si>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</si>
  <si>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</si>
  <si>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</si>
  <si>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</si>
  <si>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</si>
  <si>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</si>
  <si>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</si>
  <si>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</si>
  <si>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</si>
  <si>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</si>
  <si>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</si>
  <si>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</si>
  <si>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</si>
  <si>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</si>
  <si>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</si>
  <si>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</si>
  <si>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</si>
  <si>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</si>
  <si>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</si>
  <si>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</si>
  <si>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</si>
  <si>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</si>
  <si>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</si>
  <si>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</si>
  <si>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</si>
  <si>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</si>
  <si>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</si>
  <si>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</si>
  <si>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</si>
  <si>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</si>
  <si>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</si>
  <si>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</si>
  <si>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</si>
  <si>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</si>
  <si>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</si>
  <si>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</si>
  <si>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</si>
  <si>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</si>
  <si>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</si>
  <si>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</si>
  <si>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</si>
  <si>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</si>
  <si>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</si>
  <si>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</si>
  <si>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</si>
  <si>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</si>
  <si>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</si>
  <si>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</si>
  <si>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</si>
  <si>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</si>
  <si>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</si>
  <si>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</si>
  <si>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</si>
  <si>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</si>
  <si>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</si>
  <si>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</si>
  <si>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</si>
  <si>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</si>
  <si>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</si>
  <si>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</si>
  <si>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</si>
  <si>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</si>
  <si>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</si>
  <si>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</si>
  <si>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</si>
  <si>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</si>
  <si>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</si>
  <si>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</si>
  <si>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</si>
  <si>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</si>
  <si>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</si>
  <si>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</si>
  <si>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</si>
  <si>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</si>
  <si>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</si>
  <si>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</si>
  <si>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</si>
  <si>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</si>
  <si>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</si>
  <si>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</si>
  <si>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</si>
  <si>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</si>
  <si>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</si>
  <si>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</si>
  <si>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</si>
  <si>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</si>
  <si>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</si>
  <si>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</si>
  <si>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</si>
  <si>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</si>
  <si>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</si>
  <si>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</si>
  <si>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</si>
  <si>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</si>
  <si>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</si>
  <si>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</si>
  <si>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</si>
  <si>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</si>
  <si>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</si>
  <si>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</si>
  <si>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</si>
  <si>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</si>
  <si>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</si>
  <si>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</si>
  <si>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</si>
  <si>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</si>
  <si>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</si>
  <si>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</si>
  <si>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</si>
  <si>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</si>
  <si>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</si>
  <si>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</si>
  <si>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</si>
  <si>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</si>
  <si>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</si>
  <si>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</si>
  <si>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</si>
  <si>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</si>
  <si>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</si>
  <si>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</si>
  <si>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</si>
  <si>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</si>
  <si>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</si>
  <si>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</si>
  <si>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</si>
  <si>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</si>
  <si>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</si>
  <si>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</si>
  <si>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</si>
  <si>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</si>
  <si>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</si>
  <si>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</si>
  <si>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</si>
  <si>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</si>
  <si>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</si>
  <si>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</si>
  <si>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</si>
  <si>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</si>
  <si>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</si>
  <si>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</si>
  <si>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</si>
  <si>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</si>
  <si>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</si>
  <si>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</si>
  <si>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</si>
  <si>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</si>
  <si>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</si>
  <si>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</si>
  <si>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</si>
  <si>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</si>
  <si>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</si>
  <si>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</si>
  <si>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</si>
  <si>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</si>
  <si>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</si>
  <si>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</si>
  <si>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</si>
  <si>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</si>
  <si>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</si>
  <si>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</si>
  <si>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</si>
  <si>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</si>
  <si>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</si>
  <si>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</si>
  <si>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</si>
  <si>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</si>
  <si>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</si>
  <si>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</si>
  <si>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</si>
  <si>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</si>
  <si>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</si>
  <si>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</si>
  <si>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</si>
  <si>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</si>
  <si>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</si>
  <si>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</si>
  <si>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</si>
  <si>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</si>
  <si>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</si>
  <si>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</si>
  <si>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</si>
  <si>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</si>
  <si>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</si>
  <si>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</si>
  <si>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</si>
  <si>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</si>
  <si>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</si>
  <si>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</si>
  <si>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</si>
  <si>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</si>
  <si>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</si>
  <si>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</si>
  <si>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</si>
  <si>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</si>
  <si>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</si>
  <si>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</si>
  <si>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</si>
  <si>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</si>
  <si>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</si>
  <si>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</si>
  <si>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</si>
  <si>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</si>
  <si>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</si>
  <si>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</si>
  <si>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</si>
  <si>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</si>
  <si>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</si>
  <si>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</si>
  <si>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</si>
  <si>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</si>
  <si>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</si>
  <si>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</si>
  <si>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</si>
  <si>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</si>
  <si>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</si>
  <si>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</si>
  <si>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</si>
  <si>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</si>
  <si>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</si>
  <si>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</si>
  <si>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</si>
  <si>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</si>
  <si>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</si>
  <si>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</si>
  <si>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</si>
  <si>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</si>
  <si>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</si>
  <si>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</si>
  <si>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</si>
  <si>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</si>
  <si>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</si>
  <si>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</si>
  <si>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</si>
  <si>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</si>
  <si>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</si>
  <si>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</si>
  <si>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</si>
  <si>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</si>
  <si>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</si>
  <si>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</si>
  <si>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</si>
  <si>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</si>
  <si>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</si>
  <si>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</si>
  <si>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</si>
  <si>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</si>
  <si>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</si>
  <si>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</si>
  <si>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</si>
  <si>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</si>
  <si>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</si>
  <si>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</si>
  <si>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</si>
  <si>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</si>
  <si>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</si>
  <si>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</si>
  <si>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</si>
  <si>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</si>
  <si>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</si>
  <si>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</si>
  <si>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</si>
  <si>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</si>
  <si>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</si>
  <si>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</si>
  <si>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</si>
  <si>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</si>
  <si>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</si>
  <si>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</si>
  <si>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</si>
  <si>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</si>
  <si>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</si>
  <si>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</si>
  <si>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</si>
  <si>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</si>
  <si>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</si>
  <si>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</si>
  <si>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</si>
  <si>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</si>
  <si>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</si>
  <si>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</si>
  <si>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</si>
  <si>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</si>
  <si>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</si>
  <si>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</si>
  <si>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</si>
  <si>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</si>
  <si>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</si>
  <si>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</si>
  <si>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</si>
  <si>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</si>
  <si>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</si>
  <si>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</si>
  <si>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</si>
  <si>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</si>
  <si>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</si>
  <si>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</si>
  <si>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</si>
  <si>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</si>
  <si>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</si>
  <si>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</si>
  <si>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</si>
  <si>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</si>
  <si>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</si>
  <si>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</si>
  <si>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</si>
  <si>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</si>
  <si>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</si>
  <si>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</si>
  <si>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</si>
  <si>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</si>
  <si>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</si>
  <si>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</si>
  <si>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</si>
  <si>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</si>
  <si>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</si>
  <si>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</si>
  <si>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</si>
  <si>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</si>
  <si>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</si>
  <si>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</si>
  <si>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</si>
  <si>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</si>
  <si>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</si>
  <si>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</si>
  <si>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</si>
  <si>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</si>
  <si>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</si>
  <si>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</si>
  <si>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</si>
  <si>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</si>
  <si>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</si>
  <si>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</si>
  <si>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</si>
  <si>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</si>
  <si>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</si>
  <si>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</si>
  <si>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</si>
  <si>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</si>
  <si>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</si>
  <si>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</si>
  <si>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</si>
  <si>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</si>
  <si>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</si>
  <si>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</si>
  <si>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</si>
  <si>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</si>
  <si>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</si>
  <si>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</si>
  <si>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</si>
  <si>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</si>
  <si>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</si>
  <si>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</si>
  <si>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</si>
  <si>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</si>
  <si>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</si>
  <si>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</si>
  <si>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</si>
  <si>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</si>
  <si>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</si>
  <si>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</si>
  <si>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</si>
  <si>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</si>
  <si>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</si>
  <si>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</si>
  <si>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</si>
  <si>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</si>
  <si>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</si>
  <si>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</si>
  <si>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</si>
  <si>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</si>
  <si>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</si>
  <si>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</si>
  <si>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</si>
  <si>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</si>
  <si>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</si>
  <si>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</si>
  <si>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</si>
  <si>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</si>
  <si>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</si>
  <si>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</si>
  <si>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</si>
  <si>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</si>
  <si>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</si>
  <si>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</si>
  <si>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</si>
  <si>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</si>
  <si>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</si>
  <si>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</si>
  <si>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</si>
  <si>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</si>
  <si>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</si>
  <si>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</si>
  <si>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</si>
  <si>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</si>
  <si>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</si>
  <si>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</si>
  <si>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</si>
  <si>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</si>
  <si>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</si>
  <si>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</si>
  <si>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</si>
  <si>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</si>
  <si>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</si>
  <si>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</si>
  <si>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</si>
  <si>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</si>
  <si>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</si>
  <si>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</si>
  <si>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</si>
  <si>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</si>
  <si>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</si>
  <si>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</si>
  <si>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</si>
  <si>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</si>
  <si>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</si>
  <si>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</si>
  <si>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</si>
  <si>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</si>
  <si>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</si>
  <si>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</si>
  <si>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</si>
  <si>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</si>
  <si>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</si>
  <si>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</si>
  <si>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</si>
  <si>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</si>
  <si>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</si>
  <si>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</si>
  <si>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</si>
  <si>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</si>
  <si>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</si>
  <si>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</si>
  <si>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</si>
  <si>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</si>
  <si>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</si>
  <si>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</si>
  <si>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</si>
  <si>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</si>
  <si>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</si>
  <si>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</si>
  <si>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</si>
  <si>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</si>
  <si>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</si>
  <si>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</si>
  <si>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</si>
  <si>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</si>
  <si>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</si>
  <si>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</si>
  <si>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</si>
  <si>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</si>
  <si>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</si>
  <si>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</si>
  <si>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</si>
  <si>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</si>
  <si>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</si>
  <si>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</si>
  <si>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</si>
  <si>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</si>
  <si>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</si>
  <si>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</si>
  <si>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</si>
  <si>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</si>
  <si>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</si>
  <si>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</si>
  <si>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</si>
  <si>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</si>
  <si>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</si>
  <si>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</si>
  <si>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</si>
  <si>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</si>
  <si>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</si>
  <si>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</si>
  <si>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</si>
  <si>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</si>
  <si>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</si>
  <si>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</si>
  <si>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</si>
  <si>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</si>
  <si>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</si>
  <si>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</si>
  <si>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</si>
  <si>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</si>
  <si>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</si>
  <si>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</si>
  <si>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</si>
  <si>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</si>
  <si>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</si>
  <si>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</si>
  <si>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</si>
  <si>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</si>
  <si>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</si>
  <si>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</si>
  <si>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</si>
  <si>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</si>
  <si>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</si>
  <si>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</si>
  <si>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</si>
  <si>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</si>
  <si>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</si>
  <si>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</si>
  <si>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</si>
  <si>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</si>
  <si>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</si>
  <si>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</si>
  <si>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</si>
  <si>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</si>
  <si>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</si>
  <si>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</si>
  <si>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</si>
  <si>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</si>
  <si>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</si>
  <si>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</si>
  <si>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</si>
  <si>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</si>
  <si>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</si>
  <si>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</si>
  <si>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</si>
  <si>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</si>
  <si>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</si>
  <si>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</si>
  <si>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</si>
  <si>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</si>
  <si>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</si>
  <si>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</si>
  <si>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</si>
  <si>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</si>
  <si>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</si>
  <si>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</si>
  <si>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</si>
  <si>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</si>
  <si>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</si>
  <si>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</si>
  <si>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</si>
  <si>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</si>
  <si>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</si>
  <si>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</si>
  <si>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</si>
  <si>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</si>
  <si>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</si>
  <si>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</si>
  <si>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</si>
  <si>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</si>
  <si>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</si>
  <si>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</si>
  <si>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</si>
  <si>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</si>
  <si>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</si>
  <si>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</si>
  <si>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</si>
  <si>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</si>
  <si>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</si>
  <si>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</si>
  <si>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</si>
  <si>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</si>
  <si>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</si>
  <si>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</si>
  <si>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</si>
  <si>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</si>
  <si>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</si>
  <si>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</si>
  <si>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</si>
  <si>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</si>
  <si>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</si>
  <si>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</si>
  <si>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</si>
  <si>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</si>
  <si>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</si>
  <si>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</si>
  <si>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</si>
  <si>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</si>
  <si>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</si>
  <si>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</si>
  <si>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</si>
  <si>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</si>
  <si>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</si>
  <si>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</si>
  <si>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</si>
  <si>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</si>
  <si>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</si>
  <si>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</si>
  <si>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</si>
  <si>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</si>
  <si>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</si>
  <si>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</si>
  <si>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</si>
  <si>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</si>
  <si>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</si>
  <si>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</si>
  <si>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</si>
  <si>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</si>
  <si>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</si>
  <si>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</si>
  <si>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</si>
  <si>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</si>
  <si>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</si>
  <si>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</si>
  <si>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</si>
  <si>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</si>
  <si>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</si>
  <si>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</si>
  <si>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</si>
  <si>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</si>
  <si>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</si>
  <si>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</si>
  <si>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</si>
  <si>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</si>
  <si>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</si>
  <si>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</si>
  <si>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</si>
  <si>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</si>
  <si>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</si>
  <si>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</si>
  <si>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</si>
  <si>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</si>
  <si>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</si>
  <si>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</si>
  <si>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</si>
  <si>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</si>
  <si>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</si>
  <si>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</si>
  <si>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</si>
  <si>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</si>
  <si>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</si>
  <si>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</si>
  <si>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</si>
  <si>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</si>
  <si>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</si>
  <si>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</si>
  <si>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</si>
  <si>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</si>
  <si>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</si>
  <si>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</si>
  <si>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</si>
  <si>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</si>
  <si>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</si>
  <si>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</si>
  <si>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</si>
  <si>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</si>
  <si>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</si>
  <si>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</si>
  <si>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</si>
  <si>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</si>
  <si>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</si>
  <si>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</si>
  <si>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</si>
  <si>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</si>
  <si>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</si>
  <si>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</si>
  <si>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</si>
  <si>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</si>
  <si>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</si>
  <si>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</si>
  <si>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</si>
  <si>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</si>
  <si>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</si>
  <si>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</si>
  <si>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</si>
  <si>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</si>
  <si>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</si>
  <si>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</si>
  <si>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</si>
  <si>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</si>
  <si>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</si>
  <si>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</si>
  <si>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</si>
  <si>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</si>
  <si>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</si>
  <si>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</si>
  <si>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</si>
  <si>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</si>
  <si>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</si>
  <si>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</si>
  <si>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</si>
  <si>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</si>
  <si>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</si>
  <si>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</si>
  <si>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</si>
  <si>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</si>
  <si>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</si>
  <si>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</si>
  <si>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</si>
  <si>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</si>
  <si>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</si>
  <si>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</si>
  <si>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</si>
  <si>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</si>
  <si>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</si>
  <si>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</si>
  <si>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</si>
  <si>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</si>
  <si>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</si>
  <si>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</si>
  <si>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</si>
  <si>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</si>
  <si>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</si>
  <si>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</si>
  <si>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</si>
  <si>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</si>
  <si>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</si>
  <si>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</si>
  <si>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</si>
  <si>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</si>
  <si>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</si>
  <si>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</si>
  <si>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</si>
  <si>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</si>
  <si>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</si>
  <si>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</si>
  <si>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</si>
  <si>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</si>
  <si>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</si>
  <si>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</si>
  <si>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</si>
  <si>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</si>
  <si>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</si>
  <si>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</si>
  <si>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</si>
  <si>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</si>
  <si>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</si>
  <si>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</si>
  <si>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</si>
  <si>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</si>
  <si>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</si>
  <si>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</si>
  <si>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</si>
  <si>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</si>
  <si>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</si>
  <si>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</si>
  <si>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</si>
  <si>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</si>
  <si>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</si>
  <si>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</si>
  <si>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</si>
  <si>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</si>
  <si>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</si>
  <si>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</si>
  <si>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</si>
  <si>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</si>
  <si>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</si>
  <si>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</si>
  <si>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</si>
  <si>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</si>
  <si>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</si>
  <si>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</si>
  <si>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</si>
  <si>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</si>
  <si>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</si>
  <si>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</si>
  <si>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</si>
  <si>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</si>
  <si>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</si>
  <si>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</si>
  <si>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</si>
  <si>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</si>
  <si>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</si>
  <si>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</si>
  <si>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</si>
  <si>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</si>
  <si>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</si>
  <si>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</si>
  <si>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</si>
  <si>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</si>
  <si>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</si>
  <si>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</si>
  <si>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</si>
  <si>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</si>
  <si>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</si>
  <si>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</si>
  <si>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</si>
  <si>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</si>
  <si>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</si>
  <si>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</si>
  <si>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</si>
  <si>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</si>
  <si>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</si>
  <si>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</si>
  <si>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</si>
  <si>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</si>
  <si>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</si>
  <si>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</si>
  <si>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</si>
  <si>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</si>
  <si>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</si>
  <si>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</si>
  <si>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</si>
  <si>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</si>
  <si>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</si>
  <si>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</si>
  <si>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</si>
  <si>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</si>
  <si>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</si>
  <si>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</si>
  <si>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</si>
  <si>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</si>
  <si>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</si>
  <si>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</si>
  <si>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</si>
  <si>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</si>
  <si>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</si>
  <si>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</si>
  <si>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</si>
  <si>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</si>
  <si>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</si>
  <si>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</si>
  <si>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</si>
  <si>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</si>
  <si>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</si>
  <si>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</si>
  <si>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</si>
  <si>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</si>
  <si>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</si>
  <si>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</si>
  <si>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</si>
  <si>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</si>
  <si>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</si>
  <si>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</si>
  <si>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</si>
  <si>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</si>
  <si>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</si>
  <si>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</si>
  <si>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</si>
  <si>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</si>
  <si>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</si>
  <si>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</si>
  <si>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</si>
  <si>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</si>
  <si>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</si>
  <si>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</si>
  <si>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</si>
  <si>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</si>
  <si>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</si>
  <si>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</si>
  <si>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</si>
  <si>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</si>
  <si>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</si>
  <si>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</si>
  <si>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</si>
  <si>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</si>
  <si>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</si>
  <si>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</si>
  <si>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</si>
  <si>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</si>
  <si>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</si>
  <si>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</si>
  <si>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</si>
  <si>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</si>
  <si>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</si>
  <si>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</si>
  <si>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</si>
  <si>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</si>
  <si>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</si>
  <si>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</si>
  <si>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</si>
  <si>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</si>
  <si>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</si>
  <si>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</si>
  <si>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</si>
  <si>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</si>
  <si>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</si>
  <si>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</si>
  <si>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</si>
  <si>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</si>
  <si>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</si>
  <si>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</si>
  <si>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</si>
  <si>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</si>
  <si>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</si>
  <si>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</si>
  <si>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</si>
  <si>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</si>
  <si>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</si>
  <si>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</si>
  <si>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</si>
  <si>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</si>
  <si>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</si>
  <si>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</si>
  <si>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</si>
  <si>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</si>
  <si>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</si>
  <si>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</si>
  <si>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</si>
  <si>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</si>
  <si>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</si>
  <si>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</si>
  <si>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</si>
  <si>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</si>
  <si>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</si>
  <si>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</si>
  <si>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</si>
  <si>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</si>
  <si>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</si>
  <si>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</si>
  <si>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</si>
  <si>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</si>
  <si>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</si>
  <si>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</si>
  <si>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</si>
  <si>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</si>
  <si>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</si>
  <si>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</si>
  <si>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</si>
  <si>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</si>
  <si>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</si>
  <si>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</si>
  <si>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</si>
  <si>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</si>
  <si>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</si>
  <si>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</si>
  <si>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</si>
  <si>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</si>
  <si>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</si>
  <si>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</si>
  <si>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</si>
  <si>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</si>
  <si>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</si>
  <si>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</si>
  <si>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</si>
  <si>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</si>
  <si>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</si>
  <si>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</si>
  <si>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</si>
  <si>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</si>
  <si>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</si>
  <si>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</si>
  <si>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</si>
  <si>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</si>
  <si>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</si>
  <si>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</si>
  <si>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</si>
  <si>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</si>
  <si>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</si>
  <si>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</si>
  <si>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</si>
  <si>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</si>
  <si>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</si>
  <si>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</si>
  <si>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</si>
  <si>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</si>
  <si>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</si>
  <si>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</si>
  <si>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</si>
  <si>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</si>
  <si>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</si>
  <si>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</si>
  <si>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</si>
  <si>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</si>
  <si>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</si>
  <si>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</si>
  <si>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</si>
  <si>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</si>
  <si>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</si>
  <si>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</si>
  <si>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</si>
  <si>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</si>
  <si>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</si>
  <si>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</si>
  <si>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</si>
  <si>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</si>
  <si>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</si>
  <si>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</si>
  <si>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</si>
  <si>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</si>
  <si>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</si>
  <si>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</si>
  <si>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</si>
  <si>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</si>
  <si>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</si>
  <si>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</si>
  <si>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</si>
  <si>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</si>
  <si>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</si>
  <si>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</si>
  <si>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</si>
  <si>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</si>
  <si>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</si>
  <si>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</si>
  <si>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</si>
  <si>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</si>
  <si>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</si>
  <si>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</si>
  <si>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</si>
  <si>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</si>
  <si>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</si>
  <si>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</si>
  <si>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</si>
  <si>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</si>
  <si>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</si>
  <si>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</si>
  <si>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</si>
  <si>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</si>
  <si>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</si>
  <si>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</si>
  <si>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</si>
  <si>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</si>
  <si>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</si>
  <si>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</si>
  <si>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</si>
  <si>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</si>
  <si>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</si>
  <si>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</si>
  <si>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</si>
  <si>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</si>
  <si>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</si>
  <si>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</si>
  <si>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</si>
  <si>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</si>
  <si>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</si>
  <si>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</si>
  <si>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</si>
  <si>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</si>
  <si>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</si>
  <si>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</si>
  <si>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</si>
  <si>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</si>
  <si>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</si>
  <si>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</si>
  <si>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</si>
  <si>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</si>
  <si>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</si>
  <si>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</si>
  <si>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</si>
  <si>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</si>
  <si>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</si>
  <si>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</si>
  <si>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</si>
  <si>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</si>
  <si>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</si>
  <si>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</si>
  <si>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</si>
  <si>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</si>
  <si>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</si>
  <si>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</si>
  <si>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</si>
  <si>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</si>
  <si>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</si>
  <si>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</si>
  <si>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</si>
  <si>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</si>
  <si>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</si>
  <si>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</si>
  <si>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</si>
  <si>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</si>
  <si>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</si>
  <si>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</si>
  <si>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</si>
  <si>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</si>
  <si>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</si>
  <si>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</si>
  <si>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</si>
  <si>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</si>
  <si>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</si>
  <si>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</si>
  <si>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</si>
  <si>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</si>
  <si>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</si>
  <si>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</si>
  <si>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</si>
  <si>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</si>
  <si>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</si>
  <si>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</si>
  <si>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</si>
  <si>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</si>
  <si>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</si>
  <si>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</si>
  <si>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</si>
  <si>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</si>
  <si>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</si>
  <si>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</si>
  <si>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</si>
  <si>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</si>
  <si>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</si>
  <si>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</si>
  <si>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</si>
  <si>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</si>
  <si>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</si>
  <si>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</si>
  <si>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</si>
  <si>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</si>
  <si>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</si>
  <si>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</si>
  <si>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</si>
  <si>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</si>
  <si>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</si>
  <si>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</si>
  <si>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</si>
  <si>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</si>
  <si>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</si>
  <si>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</si>
  <si>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</si>
  <si>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</si>
  <si>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</si>
  <si>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</si>
  <si>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</si>
  <si>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</si>
  <si>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</si>
  <si>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</si>
  <si>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</si>
  <si>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</si>
  <si>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</si>
  <si>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</si>
  <si>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</si>
  <si>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</si>
  <si>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</si>
  <si>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</si>
  <si>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</si>
  <si>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</si>
  <si>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</si>
  <si>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</si>
  <si>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</si>
  <si>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</si>
  <si>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</si>
  <si>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</si>
  <si>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</si>
  <si>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</si>
  <si>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</si>
  <si>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</si>
  <si>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</si>
  <si>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</si>
  <si>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</si>
  <si>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</si>
  <si>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</si>
  <si>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</si>
  <si>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</si>
  <si>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</si>
  <si>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</si>
  <si>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</si>
  <si>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</si>
  <si>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</si>
  <si>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</si>
  <si>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</si>
  <si>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</si>
  <si>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</si>
  <si>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</si>
  <si>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</si>
  <si>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</si>
  <si>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</si>
  <si>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</si>
  <si>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</si>
  <si>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</si>
  <si>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</si>
  <si>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</si>
  <si>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</si>
  <si>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</si>
  <si>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</si>
  <si>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</si>
  <si>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</si>
  <si>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</si>
  <si>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</si>
  <si>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</si>
  <si>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</si>
  <si>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</si>
  <si>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</si>
  <si>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</si>
  <si>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</si>
  <si>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</si>
  <si>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</si>
  <si>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</si>
  <si>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</si>
  <si>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</si>
  <si>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</si>
  <si>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</si>
  <si>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</si>
  <si>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</si>
  <si>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</si>
  <si>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</si>
  <si>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</si>
  <si>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</si>
  <si>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</si>
  <si>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</si>
  <si>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</si>
  <si>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</si>
  <si>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</si>
  <si>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</si>
  <si>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</si>
  <si>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</si>
  <si>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</si>
  <si>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</si>
  <si>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</si>
  <si>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</si>
  <si>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</si>
  <si>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</si>
  <si>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</si>
  <si>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</si>
  <si>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</si>
  <si>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</si>
  <si>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</si>
  <si>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</si>
  <si>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</si>
  <si>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</si>
  <si>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</si>
  <si>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</si>
  <si>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</si>
  <si>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</si>
  <si>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</si>
  <si>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</si>
  <si>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</si>
  <si>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</si>
  <si>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</si>
  <si>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</si>
  <si>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</si>
  <si>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</si>
  <si>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</si>
  <si>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</si>
  <si>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</si>
  <si>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</si>
  <si>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</si>
  <si>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</si>
  <si>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</si>
  <si>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</si>
  <si>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</si>
  <si>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</si>
  <si>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</si>
  <si>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</si>
  <si>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</si>
  <si>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</si>
  <si>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</si>
  <si>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</si>
  <si>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</si>
  <si>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</si>
  <si>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</si>
  <si>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</si>
  <si>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</si>
  <si>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</si>
  <si>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</si>
  <si>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</si>
  <si>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</si>
  <si>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</si>
  <si>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</si>
  <si>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</si>
  <si>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</si>
  <si>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</si>
  <si>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</si>
  <si>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</si>
  <si>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</si>
  <si>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</si>
  <si>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</si>
  <si>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</si>
  <si>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</si>
  <si>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</si>
  <si>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</si>
  <si>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</si>
  <si>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</si>
  <si>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</si>
  <si>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</si>
  <si>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</si>
  <si>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</si>
  <si>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</si>
  <si>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</si>
  <si>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</si>
  <si>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</si>
  <si>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</si>
  <si>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</si>
  <si>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</si>
  <si>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</si>
  <si>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</si>
  <si>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</si>
  <si>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</si>
  <si>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</si>
  <si>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</si>
  <si>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</si>
  <si>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</si>
  <si>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</si>
  <si>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</si>
  <si>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</si>
  <si>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</si>
  <si>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</si>
  <si>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</si>
  <si>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</si>
  <si>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</si>
  <si>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</si>
  <si>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</si>
  <si>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</si>
  <si>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</si>
  <si>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</si>
  <si>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</si>
  <si>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</si>
  <si>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</si>
  <si>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</si>
  <si>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</si>
  <si>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</si>
  <si>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</si>
  <si>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</si>
  <si>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</si>
  <si>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</si>
  <si>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</si>
  <si>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</si>
  <si>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</si>
  <si>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</si>
  <si>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</si>
  <si>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</si>
  <si>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</si>
  <si>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</si>
  <si>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</si>
  <si>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</si>
  <si>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</si>
  <si>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</si>
  <si>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</si>
  <si>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</si>
  <si>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</si>
  <si>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</si>
  <si>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</si>
  <si>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</si>
  <si>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</si>
  <si>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</si>
  <si>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</si>
  <si>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</si>
  <si>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</si>
  <si>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</si>
  <si>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</si>
  <si>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</si>
  <si>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</si>
  <si>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</si>
  <si>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</si>
  <si>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</si>
  <si>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</si>
  <si>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</si>
  <si>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</si>
  <si>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</si>
  <si>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</si>
  <si>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</si>
  <si>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</si>
  <si>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</si>
  <si>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</si>
  <si>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</si>
  <si>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</si>
  <si>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</si>
  <si>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</si>
  <si>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</si>
  <si>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</si>
  <si>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</si>
  <si>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</si>
  <si>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</si>
  <si>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</si>
  <si>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</si>
  <si>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</si>
  <si>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</si>
  <si>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</si>
  <si>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</si>
  <si>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</si>
  <si>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</si>
  <si>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</si>
  <si>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</si>
  <si>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</si>
  <si>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</si>
  <si>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</si>
  <si>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</si>
  <si>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</si>
  <si>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</si>
  <si>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</si>
  <si>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</si>
  <si>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</si>
  <si>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</si>
  <si>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</si>
  <si>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</si>
  <si>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</si>
  <si>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</si>
  <si>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</si>
  <si>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</si>
  <si>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</si>
  <si>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</si>
  <si>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</si>
  <si>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</si>
  <si>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</si>
  <si>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</si>
  <si>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</si>
  <si>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</si>
  <si>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</si>
  <si>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</si>
  <si>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</si>
  <si>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</si>
  <si>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</si>
  <si>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</si>
  <si>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</si>
  <si>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</si>
  <si>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</si>
  <si>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</si>
  <si>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</si>
  <si>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</si>
  <si>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</si>
  <si>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</si>
  <si>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</si>
  <si>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</si>
  <si>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</si>
  <si>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</si>
  <si>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</si>
  <si>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</si>
  <si>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</si>
  <si>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</si>
  <si>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</si>
  <si>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</si>
  <si>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</si>
  <si>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</si>
  <si>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</si>
  <si>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</si>
  <si>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</si>
  <si>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</si>
  <si>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</si>
  <si>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</si>
  <si>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</si>
  <si>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</si>
  <si>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</si>
  <si>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</si>
  <si>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</si>
  <si>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</si>
  <si>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</si>
  <si>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</si>
  <si>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</si>
  <si>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</si>
  <si>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</si>
  <si>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</si>
  <si>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</si>
  <si>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</si>
  <si>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</si>
  <si>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</si>
  <si>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</si>
  <si>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</si>
  <si>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</si>
  <si>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</si>
  <si>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</si>
  <si>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</si>
  <si>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</si>
  <si>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</si>
  <si>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</si>
  <si>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</si>
  <si>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</si>
  <si>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</si>
  <si>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</si>
  <si>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</si>
  <si>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</si>
  <si>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</si>
  <si>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</si>
  <si>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</si>
  <si>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</si>
  <si>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</si>
  <si>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</si>
  <si>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</si>
  <si>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</si>
  <si>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</si>
  <si>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</si>
  <si>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</si>
  <si>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</si>
  <si>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</si>
  <si>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</si>
  <si>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</si>
  <si>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</si>
  <si>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</si>
  <si>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</si>
  <si>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</si>
  <si>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</si>
  <si>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</si>
  <si>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</si>
  <si>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</si>
  <si>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</si>
  <si>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</si>
  <si>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</si>
  <si>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</si>
  <si>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</si>
  <si>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</si>
  <si>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</si>
  <si>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</si>
  <si>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</si>
  <si>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</si>
  <si>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</si>
  <si>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</si>
  <si>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</si>
  <si>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</si>
  <si>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</si>
  <si>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</si>
  <si>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</si>
  <si>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</si>
  <si>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</si>
  <si>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</si>
  <si>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</si>
  <si>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</si>
  <si>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</si>
  <si>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</si>
  <si>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</si>
  <si>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</si>
  <si>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</si>
  <si>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</si>
  <si>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</si>
  <si>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</si>
  <si>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</si>
  <si>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</si>
  <si>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</si>
  <si>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</si>
  <si>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</si>
  <si>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</si>
  <si>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</si>
  <si>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</si>
  <si>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</si>
  <si>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</si>
  <si>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</si>
  <si>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</si>
  <si>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</si>
  <si>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</si>
  <si>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</si>
  <si>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</si>
  <si>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</si>
  <si>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</si>
  <si>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</si>
  <si>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</si>
  <si>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</si>
  <si>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</si>
  <si>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</si>
  <si>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</si>
  <si>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</si>
  <si>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</si>
  <si>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</si>
  <si>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</si>
  <si>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</si>
  <si>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</si>
  <si>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</si>
  <si>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</si>
  <si>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</si>
  <si>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</si>
  <si>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</si>
  <si>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</si>
  <si>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</si>
  <si>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</si>
  <si>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</si>
  <si>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</si>
  <si>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</si>
  <si>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</si>
  <si>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</si>
  <si>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</si>
  <si>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</si>
  <si>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</si>
  <si>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</si>
  <si>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</si>
  <si>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</si>
  <si>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</si>
  <si>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</si>
  <si>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</si>
  <si>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</si>
  <si>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</si>
  <si>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</si>
  <si>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</si>
  <si>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</si>
  <si>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</si>
  <si>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</si>
  <si>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</si>
  <si>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</si>
  <si>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</si>
  <si>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</si>
  <si>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</si>
  <si>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</si>
  <si>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</si>
  <si>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</si>
  <si>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</si>
  <si>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</si>
  <si>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</si>
  <si>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</si>
  <si>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</si>
  <si>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</si>
  <si>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</si>
  <si>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</si>
  <si>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</si>
  <si>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</si>
  <si>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</si>
  <si>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</si>
  <si>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</si>
  <si>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</si>
  <si>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</si>
  <si>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</si>
  <si>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</si>
  <si>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</si>
  <si>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</si>
  <si>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</si>
  <si>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</si>
  <si>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</si>
  <si>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</si>
  <si>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</si>
  <si>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</si>
  <si>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</si>
  <si>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</si>
  <si>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</si>
  <si>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</si>
  <si>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</si>
  <si>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</si>
  <si>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</si>
  <si>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</si>
  <si>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</si>
  <si>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</si>
  <si>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</si>
  <si>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</si>
  <si>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</si>
  <si>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</si>
  <si>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</si>
  <si>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</si>
  <si>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</si>
  <si>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</si>
  <si>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</si>
  <si>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</si>
  <si>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</si>
  <si>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</si>
  <si>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</si>
  <si>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</si>
  <si>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</si>
  <si>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</si>
  <si>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</si>
  <si>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</si>
  <si>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</si>
  <si>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</si>
  <si>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</si>
  <si>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</si>
  <si>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</si>
  <si>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</si>
  <si>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</si>
  <si>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</si>
  <si>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</si>
  <si>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</si>
  <si>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</si>
  <si>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</si>
  <si>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</si>
  <si>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</si>
  <si>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</si>
  <si>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</si>
  <si>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</si>
  <si>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</si>
  <si>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</si>
  <si>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</si>
  <si>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</si>
  <si>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</si>
  <si>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</si>
  <si>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</si>
  <si>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</si>
  <si>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</si>
  <si>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</si>
  <si>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</si>
  <si>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</si>
  <si>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</si>
  <si>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</si>
  <si>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</si>
  <si>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</si>
  <si>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</si>
  <si>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</si>
  <si>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</si>
  <si>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</si>
  <si>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</si>
  <si>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</si>
  <si>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</si>
  <si>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</si>
  <si>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</si>
  <si>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</si>
  <si>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</si>
  <si>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</si>
  <si>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</si>
  <si>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</si>
  <si>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</si>
  <si>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</si>
  <si>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</si>
  <si>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</si>
  <si>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</si>
  <si>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</si>
  <si>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</si>
  <si>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</si>
  <si>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</si>
  <si>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</si>
  <si>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</si>
  <si>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</si>
  <si>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</si>
  <si>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</si>
  <si>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</si>
  <si>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</si>
  <si>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</si>
  <si>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</si>
  <si>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</si>
  <si>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</si>
  <si>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</si>
  <si>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</si>
  <si>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</si>
  <si>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</si>
  <si>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</si>
  <si>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</si>
  <si>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</si>
  <si>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</si>
  <si>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</si>
  <si>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</si>
  <si>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</si>
  <si>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</si>
  <si>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</si>
  <si>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</si>
  <si>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</si>
  <si>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</si>
  <si>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</si>
  <si>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</si>
  <si>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</si>
  <si>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</si>
  <si>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</si>
  <si>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</si>
  <si>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</si>
  <si>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</si>
  <si>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</si>
  <si>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</si>
  <si>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</si>
  <si>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</si>
  <si>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</si>
  <si>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</si>
  <si>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</si>
  <si>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</si>
  <si>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</si>
  <si>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</si>
  <si>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</si>
  <si>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</si>
  <si>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</si>
  <si>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</si>
  <si>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</si>
  <si>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</si>
  <si>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</si>
  <si>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</si>
  <si>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</si>
  <si>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</si>
  <si>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</si>
  <si>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</si>
  <si>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</si>
  <si>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</si>
  <si>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</si>
  <si>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</si>
  <si>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</si>
  <si>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</si>
  <si>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</si>
  <si>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</si>
  <si>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</si>
  <si>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</si>
  <si>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</si>
  <si>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</si>
  <si>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</si>
  <si>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</si>
  <si>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</si>
  <si>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</si>
  <si>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</si>
  <si>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</si>
  <si>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</si>
  <si>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</si>
  <si>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</si>
  <si>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</si>
  <si>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</si>
  <si>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</si>
  <si>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</si>
  <si>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</si>
  <si>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</si>
  <si>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</si>
  <si>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</si>
  <si>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</si>
  <si>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</si>
  <si>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</si>
  <si>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</si>
  <si>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</si>
  <si>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</si>
  <si>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</si>
  <si>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</si>
  <si>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</si>
  <si>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</si>
  <si>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</si>
  <si>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</si>
  <si>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</si>
  <si>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</si>
  <si>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</si>
  <si>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</si>
  <si>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</si>
  <si>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</si>
  <si>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</si>
  <si>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</si>
  <si>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</si>
  <si>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</si>
  <si>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</si>
  <si>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</si>
  <si>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</si>
  <si>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</si>
  <si>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</si>
  <si>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</si>
  <si>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</si>
  <si>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</si>
  <si>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</si>
  <si>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</si>
  <si>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</si>
  <si>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</si>
  <si>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</si>
  <si>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</si>
  <si>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</si>
  <si>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</si>
  <si>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</si>
  <si>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</si>
  <si>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</si>
  <si>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</si>
  <si>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</si>
  <si>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</si>
  <si>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</si>
  <si>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</si>
  <si>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</si>
  <si>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</si>
  <si>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</si>
  <si>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</si>
  <si>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</si>
  <si>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</si>
  <si>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</si>
  <si>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</si>
  <si>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</si>
  <si>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</si>
  <si>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</si>
  <si>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</si>
  <si>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</si>
  <si>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</si>
  <si>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</si>
  <si>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</si>
  <si>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</si>
  <si>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</si>
  <si>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</si>
  <si>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</si>
  <si>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</si>
  <si>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</si>
  <si>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</si>
  <si>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</si>
  <si>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</si>
  <si>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</si>
  <si>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</si>
  <si>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</si>
  <si>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</si>
  <si>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</si>
  <si>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</si>
  <si>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</si>
  <si>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</si>
  <si>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</si>
  <si>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</si>
  <si>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</si>
  <si>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</si>
  <si>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</si>
  <si>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</si>
  <si>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</si>
  <si>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</si>
  <si>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</si>
  <si>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</si>
  <si>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</si>
  <si>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</si>
  <si>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</si>
  <si>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</si>
  <si>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</si>
  <si>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</si>
  <si>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</si>
  <si>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</si>
  <si>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</si>
  <si>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</si>
  <si>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</si>
  <si>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</si>
  <si>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</si>
  <si>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</si>
  <si>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</si>
  <si>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</si>
  <si>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</si>
  <si>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</si>
  <si>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</si>
  <si>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</si>
  <si>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</si>
  <si>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</si>
  <si>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</si>
  <si>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</si>
  <si>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</si>
  <si>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</si>
  <si>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</si>
  <si>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</si>
  <si>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</si>
  <si>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</si>
  <si>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</si>
  <si>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</si>
  <si>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</si>
  <si>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</si>
  <si>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</si>
  <si>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</si>
  <si>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</si>
  <si>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</si>
  <si>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</si>
  <si>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</si>
  <si>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</si>
  <si>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</si>
  <si>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</si>
  <si>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</si>
  <si>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</si>
  <si>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</si>
  <si>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</si>
  <si>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</si>
  <si>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</si>
  <si>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</si>
  <si>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</si>
  <si>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</si>
  <si>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</si>
  <si>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</si>
  <si>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</si>
  <si>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</si>
  <si>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</si>
  <si>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</si>
  <si>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</si>
  <si>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</si>
  <si>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</si>
  <si>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</si>
  <si>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</si>
  <si>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</si>
  <si>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</si>
  <si>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</si>
  <si>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</si>
  <si>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</si>
  <si>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</si>
  <si>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</si>
  <si>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</si>
  <si>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</si>
  <si>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</si>
  <si>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</si>
  <si>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</si>
  <si>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</si>
  <si>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</si>
  <si>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</si>
  <si>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</si>
  <si>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</si>
  <si>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</si>
  <si>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</si>
  <si>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</si>
  <si>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</si>
  <si>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</si>
  <si>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</si>
  <si>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</si>
  <si>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</si>
  <si>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</si>
  <si>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</si>
  <si>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</si>
  <si>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</si>
  <si>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</si>
  <si>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</si>
  <si>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</si>
  <si>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</si>
  <si>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</si>
  <si>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</si>
  <si>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</si>
  <si>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</si>
  <si>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</si>
  <si>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</si>
  <si>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</si>
  <si>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</si>
  <si>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</si>
  <si>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</si>
  <si>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</si>
  <si>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</si>
  <si>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</si>
  <si>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</si>
  <si>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</si>
  <si>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</si>
  <si>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</si>
  <si>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</si>
  <si>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</si>
  <si>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</si>
  <si>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</si>
  <si>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</si>
  <si>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</si>
  <si>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</si>
  <si>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</si>
  <si>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</si>
  <si>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</si>
  <si>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</si>
  <si>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</si>
  <si>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</si>
  <si>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</si>
  <si>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</si>
  <si>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</si>
  <si>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</si>
  <si>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</si>
  <si>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</si>
  <si>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</si>
  <si>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</si>
  <si>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</si>
  <si>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</si>
  <si>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</si>
  <si>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</si>
  <si>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</si>
  <si>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</si>
  <si>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</si>
  <si>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</si>
  <si>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</si>
  <si>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</si>
  <si>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</si>
  <si>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</si>
  <si>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</si>
  <si>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</si>
  <si>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</si>
  <si>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</si>
  <si>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</si>
  <si>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</si>
  <si>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</si>
  <si>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</si>
  <si>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</si>
  <si>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</si>
  <si>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</si>
  <si>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</si>
  <si>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</si>
  <si>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</si>
  <si>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</si>
  <si>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</si>
  <si>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</si>
  <si>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</si>
  <si>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</si>
  <si>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</si>
  <si>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</si>
  <si>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</si>
  <si>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</si>
  <si>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</si>
  <si>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</si>
  <si>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</si>
  <si>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</si>
  <si>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</si>
  <si>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</si>
  <si>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</si>
  <si>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</si>
  <si>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</si>
  <si>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</si>
  <si>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</si>
  <si>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</si>
  <si>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</si>
  <si>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</si>
  <si>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</si>
  <si>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</si>
  <si>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</si>
  <si>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</si>
  <si>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</si>
  <si>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</si>
  <si>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</si>
  <si>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</si>
  <si>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</si>
  <si>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</si>
  <si>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</si>
  <si>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</si>
  <si>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</si>
  <si>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</si>
  <si>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</si>
  <si>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</si>
  <si>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</si>
  <si>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</si>
  <si>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</si>
  <si>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</si>
  <si>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</si>
  <si>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</si>
  <si>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</si>
  <si>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</si>
  <si>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</si>
  <si>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</si>
  <si>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</si>
  <si>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</si>
  <si>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</si>
  <si>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</si>
  <si>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</si>
  <si>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</si>
  <si>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</si>
  <si>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</si>
  <si>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</si>
  <si>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</si>
  <si>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</si>
  <si>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</si>
  <si>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</si>
  <si>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</si>
  <si>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</si>
  <si>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</si>
  <si>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</si>
  <si>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</si>
  <si>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</si>
  <si>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</si>
  <si>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</si>
  <si>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</si>
  <si>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</si>
  <si>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</si>
  <si>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</si>
  <si>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</si>
  <si>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</si>
  <si>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</si>
  <si>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</si>
  <si>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</si>
  <si>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</si>
  <si>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</si>
  <si>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</si>
  <si>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</si>
  <si>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</si>
  <si>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</si>
  <si>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</si>
  <si>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</si>
  <si>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</si>
  <si>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</si>
  <si>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</si>
  <si>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</si>
  <si>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</si>
  <si>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</si>
  <si>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</si>
  <si>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</si>
  <si>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</si>
  <si>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</si>
  <si>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</si>
  <si>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</si>
  <si>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</si>
  <si>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</si>
  <si>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</si>
  <si>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</si>
  <si>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</si>
  <si>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</si>
  <si>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</si>
  <si>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</si>
  <si>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</si>
  <si>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</si>
  <si>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</si>
  <si>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</si>
  <si>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</si>
  <si>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</si>
  <si>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</si>
  <si>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</si>
  <si>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</si>
  <si>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</si>
  <si>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</si>
  <si>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</si>
  <si>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</si>
  <si>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</si>
  <si>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</si>
  <si>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</si>
  <si>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</si>
  <si>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</si>
  <si>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</si>
  <si>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</si>
  <si>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</si>
  <si>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</si>
  <si>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</si>
  <si>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</si>
  <si>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</si>
  <si>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</si>
  <si>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</si>
  <si>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</si>
  <si>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</si>
  <si>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</si>
  <si>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</si>
  <si>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</si>
  <si>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</si>
  <si>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</si>
  <si>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</si>
  <si>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</si>
  <si>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</si>
  <si>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</si>
  <si>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</si>
  <si>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</si>
  <si>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</si>
  <si>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</si>
  <si>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</si>
  <si>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</si>
  <si>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</si>
  <si>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</si>
  <si>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</si>
  <si>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</si>
  <si>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</si>
  <si>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</si>
  <si>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</si>
  <si>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</si>
  <si>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</si>
  <si>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</si>
  <si>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</si>
  <si>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</si>
  <si>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</si>
  <si>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</si>
  <si>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</si>
  <si>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</si>
  <si>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</si>
  <si>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</si>
  <si>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</si>
  <si>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</si>
  <si>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</si>
  <si>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</si>
  <si>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</si>
  <si>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</si>
  <si>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</si>
  <si>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</si>
  <si>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</si>
  <si>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</si>
  <si>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</si>
  <si>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</si>
  <si>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</si>
  <si>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</si>
  <si>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</si>
  <si>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</si>
  <si>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</si>
  <si>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</si>
  <si>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</si>
  <si>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</si>
  <si>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</si>
  <si>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</si>
  <si>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</si>
  <si>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</si>
  <si>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</si>
  <si>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</si>
  <si>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</si>
  <si>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</si>
  <si>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</si>
  <si>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</si>
  <si>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</si>
  <si>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</si>
  <si>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</si>
  <si>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</si>
  <si>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</si>
  <si>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</si>
  <si>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</si>
  <si>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</si>
  <si>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</si>
  <si>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</si>
  <si>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</si>
  <si>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</si>
  <si>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</si>
  <si>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</si>
  <si>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</si>
  <si>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</si>
  <si>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</si>
  <si>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</si>
  <si>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</si>
  <si>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</si>
  <si>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</si>
  <si>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</si>
  <si>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</si>
  <si>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</si>
  <si>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</si>
  <si>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</si>
  <si>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</si>
  <si>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</si>
  <si>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</si>
  <si>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</si>
  <si>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</si>
  <si>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</si>
  <si>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</si>
  <si>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</si>
  <si>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</si>
  <si>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</si>
  <si>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</si>
  <si>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</si>
  <si>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</si>
  <si>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</si>
  <si>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</si>
  <si>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</si>
  <si>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</si>
  <si>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</si>
  <si>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</si>
  <si>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</si>
  <si>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</si>
  <si>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</si>
  <si>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</si>
  <si>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</si>
  <si>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</si>
  <si>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</si>
  <si>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</si>
  <si>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</si>
  <si>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</si>
  <si>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</si>
  <si>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</si>
  <si>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</si>
  <si>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</si>
  <si>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</si>
  <si>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</si>
  <si>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</si>
  <si>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</si>
  <si>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</si>
  <si>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</si>
  <si>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</si>
  <si>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</si>
  <si>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</si>
  <si>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</si>
  <si>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</si>
  <si>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</si>
  <si>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</si>
  <si>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</si>
  <si>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</si>
  <si>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</si>
  <si>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</si>
  <si>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</si>
  <si>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</si>
  <si>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</si>
  <si>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</si>
  <si>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</si>
  <si>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</si>
  <si>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</si>
  <si>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</si>
  <si>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</si>
  <si>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</si>
  <si>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</si>
  <si>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</si>
  <si>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</si>
  <si>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</si>
  <si>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</si>
  <si>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</si>
  <si>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</si>
  <si>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</si>
  <si>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</si>
  <si>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</si>
  <si>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</si>
  <si>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</si>
  <si>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</si>
  <si>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</si>
  <si>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</si>
  <si>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</si>
  <si>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</si>
  <si>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</si>
  <si>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</si>
  <si>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</si>
  <si>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</si>
  <si>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</si>
  <si>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</si>
  <si>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</si>
  <si>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</si>
  <si>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</si>
  <si>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</si>
  <si>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</si>
  <si>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</si>
  <si>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</si>
  <si>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</si>
  <si>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</si>
  <si>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</si>
  <si>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</si>
  <si>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</si>
  <si>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</si>
  <si>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</si>
  <si>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</si>
  <si>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</si>
  <si>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</si>
  <si>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</si>
  <si>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</si>
  <si>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</si>
  <si>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</si>
  <si>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</si>
  <si>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</si>
  <si>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</si>
  <si>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</si>
  <si>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</si>
  <si>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</si>
  <si>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</si>
  <si>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</si>
  <si>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</si>
  <si>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</si>
  <si>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</si>
  <si>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</si>
  <si>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</si>
  <si>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</si>
  <si>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</si>
  <si>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</si>
  <si>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</si>
  <si>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</si>
  <si>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</si>
  <si>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</si>
  <si>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</si>
  <si>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</si>
  <si>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</si>
  <si>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</si>
  <si>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</si>
  <si>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</si>
  <si>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</si>
  <si>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</si>
  <si>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</si>
  <si>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</si>
  <si>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</si>
  <si>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</si>
  <si>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</si>
  <si>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</si>
  <si>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</si>
  <si>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</si>
  <si>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</si>
  <si>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</si>
  <si>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</si>
  <si>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</si>
  <si>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</si>
  <si>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</si>
  <si>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</si>
  <si>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</si>
  <si>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</si>
  <si>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</si>
  <si>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</si>
  <si>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</si>
  <si>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</si>
  <si>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</si>
  <si>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</si>
  <si>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</si>
  <si>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</si>
  <si>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</si>
  <si>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</si>
  <si>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</si>
  <si>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</si>
  <si>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</si>
  <si>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</si>
  <si>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</si>
  <si>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</si>
  <si>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</si>
  <si>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</si>
  <si>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</si>
  <si>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</si>
  <si>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</si>
  <si>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</si>
  <si>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</si>
  <si>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</si>
  <si>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</si>
  <si>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</si>
  <si>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</si>
  <si>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</si>
  <si>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</si>
  <si>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</si>
  <si>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</si>
  <si>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</si>
  <si>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</si>
  <si>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</si>
  <si>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</si>
  <si>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</si>
  <si>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</si>
  <si>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</si>
  <si>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</si>
  <si>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</si>
  <si>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</si>
  <si>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</si>
  <si>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</si>
  <si>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</si>
  <si>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</si>
  <si>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</si>
  <si>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</si>
  <si>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</si>
  <si>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</si>
  <si>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</si>
  <si>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</si>
  <si>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</si>
  <si>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</si>
  <si>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</si>
  <si>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</si>
  <si>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</si>
  <si>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</si>
  <si>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</si>
  <si>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</si>
  <si>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</si>
  <si>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</si>
  <si>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</si>
  <si>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</si>
  <si>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</si>
  <si>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</si>
  <si>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</si>
  <si>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</si>
  <si>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</si>
  <si>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</si>
  <si>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</si>
  <si>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</si>
  <si>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</si>
  <si>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</si>
  <si>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</si>
  <si>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</si>
  <si>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</si>
  <si>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</si>
  <si>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</si>
  <si>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</si>
  <si>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</si>
  <si>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</si>
  <si>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</si>
  <si>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</si>
  <si>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</si>
  <si>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</si>
  <si>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</si>
  <si>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</si>
  <si>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</si>
  <si>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</si>
  <si>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</si>
  <si>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</si>
  <si>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</si>
  <si>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</si>
  <si>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</si>
  <si>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</si>
  <si>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</si>
  <si>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</si>
  <si>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</si>
  <si>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</si>
  <si>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</si>
  <si>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</si>
  <si>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</si>
  <si>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</si>
  <si>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</si>
  <si>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</si>
  <si>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</si>
  <si>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</si>
  <si>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</si>
  <si>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</si>
  <si>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</si>
  <si>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</si>
  <si>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</si>
  <si>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</si>
  <si>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</si>
  <si>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</si>
  <si>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</si>
  <si>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</si>
  <si>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</si>
  <si>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</si>
  <si>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</si>
  <si>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</si>
  <si>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</si>
  <si>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</si>
  <si>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</si>
  <si>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</si>
  <si>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</si>
  <si>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</si>
  <si>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</si>
  <si>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</si>
  <si>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</si>
  <si>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</si>
  <si>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</si>
  <si>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</si>
  <si>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</si>
  <si>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</si>
  <si>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</si>
  <si>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</si>
  <si>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</si>
  <si>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</si>
  <si>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</si>
  <si>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</si>
  <si>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</si>
  <si>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</si>
  <si>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</si>
  <si>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</si>
  <si>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</si>
  <si>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</si>
  <si>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</si>
  <si>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</si>
  <si>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</si>
  <si>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</si>
  <si>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</si>
  <si>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</si>
  <si>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</si>
  <si>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</si>
  <si>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</si>
  <si>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</si>
  <si>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</si>
  <si>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</si>
  <si>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</si>
  <si>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</si>
  <si>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</si>
  <si>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</si>
  <si>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</si>
  <si>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</si>
  <si>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</si>
  <si>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</si>
  <si>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</si>
  <si>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</si>
  <si>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</si>
  <si>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</si>
  <si>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</si>
  <si>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</si>
  <si>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</si>
  <si>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</si>
  <si>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</si>
  <si>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</si>
  <si>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</si>
  <si>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</si>
  <si>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</si>
  <si>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</si>
  <si>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</si>
  <si>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</si>
  <si>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</si>
  <si>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</si>
  <si>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</si>
  <si>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</si>
  <si>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</si>
  <si>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</si>
  <si>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</si>
  <si>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</si>
  <si>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</si>
  <si>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</si>
  <si>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</si>
  <si>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</si>
  <si>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</si>
  <si>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</si>
  <si>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</si>
  <si>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</si>
  <si>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</si>
  <si>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</si>
  <si>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</si>
  <si>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</si>
  <si>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</si>
  <si>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</si>
  <si>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</si>
  <si>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</si>
  <si>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</si>
  <si>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</si>
  <si>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</si>
  <si>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</si>
  <si>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</si>
  <si>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</si>
  <si>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</si>
  <si>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</si>
  <si>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</si>
  <si>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</si>
  <si>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</si>
  <si>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</si>
  <si>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</si>
  <si>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</si>
  <si>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</si>
  <si>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</si>
  <si>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</si>
  <si>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</si>
  <si>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</si>
  <si>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</si>
  <si>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</si>
  <si>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</si>
  <si>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</si>
  <si>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</si>
  <si>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</si>
  <si>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</si>
  <si>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</si>
  <si>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</si>
  <si>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</si>
  <si>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</si>
  <si>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</si>
  <si>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</si>
  <si>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</si>
  <si>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</si>
  <si>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</si>
  <si>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</si>
  <si>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</si>
  <si>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</si>
  <si>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</si>
  <si>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</si>
  <si>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</si>
  <si>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</si>
  <si>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</si>
  <si>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</si>
  <si>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</si>
  <si>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</si>
  <si>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</si>
  <si>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</si>
  <si>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</si>
  <si>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</si>
  <si>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</si>
  <si>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</si>
  <si>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</si>
  <si>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</si>
  <si>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</si>
  <si>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</si>
  <si>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</si>
  <si>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</si>
  <si>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</si>
  <si>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</si>
  <si>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</si>
  <si>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</si>
  <si>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</si>
  <si>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</si>
  <si>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</si>
  <si>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</si>
  <si>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</si>
  <si>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</si>
  <si>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</si>
  <si>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</si>
  <si>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</si>
  <si>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</si>
  <si>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</si>
  <si>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</si>
  <si>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</si>
  <si>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</si>
  <si>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</si>
  <si>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</si>
  <si>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</si>
  <si>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</si>
  <si>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</si>
  <si>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</si>
  <si>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</si>
  <si>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</si>
  <si>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</si>
  <si>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</si>
  <si>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</si>
  <si>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</si>
  <si>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</si>
  <si>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</si>
  <si>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</si>
  <si>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</si>
  <si>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</si>
  <si>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</si>
  <si>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</si>
  <si>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</si>
  <si>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</si>
  <si>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</si>
  <si>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</si>
  <si>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</si>
  <si>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</si>
  <si>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</si>
  <si>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</si>
  <si>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</si>
  <si>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</si>
  <si>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</si>
  <si>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</si>
  <si>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</si>
  <si>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</si>
  <si>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</si>
  <si>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</si>
  <si>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</si>
  <si>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</si>
  <si>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</si>
  <si>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</si>
  <si>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</si>
  <si>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</si>
  <si>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</si>
  <si>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</si>
  <si>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</si>
  <si>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</si>
  <si>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</si>
  <si>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</si>
  <si>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</si>
  <si>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</si>
  <si>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</si>
  <si>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</si>
  <si>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</si>
  <si>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</si>
  <si>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</si>
  <si>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</si>
  <si>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</si>
  <si>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</si>
  <si>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</si>
  <si>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</si>
  <si>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</si>
  <si>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</si>
  <si>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</si>
  <si>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</si>
  <si>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</si>
  <si>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</si>
  <si>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</si>
  <si>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</si>
  <si>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</si>
  <si>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</si>
  <si>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</si>
  <si>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</si>
  <si>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</si>
  <si>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</si>
  <si>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</si>
  <si>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</si>
  <si>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</si>
  <si>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</si>
  <si>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</si>
  <si>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</si>
  <si>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</si>
  <si>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</si>
  <si>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</si>
  <si>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</si>
  <si>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</si>
  <si>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</si>
  <si>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</si>
  <si>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</si>
  <si>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</si>
  <si>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</si>
  <si>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</si>
  <si>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</si>
  <si>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</si>
  <si>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</si>
  <si>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</si>
  <si>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</si>
  <si>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</si>
  <si>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</si>
  <si>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</si>
  <si>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</si>
  <si>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</si>
  <si>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</si>
  <si>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</si>
  <si>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</si>
  <si>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</si>
  <si>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</si>
  <si>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</si>
  <si>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</si>
  <si>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</si>
  <si>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</si>
  <si>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</si>
  <si>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</si>
  <si>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</si>
  <si>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</si>
  <si>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</si>
  <si>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</si>
  <si>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</si>
  <si>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</si>
  <si>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</si>
  <si>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</si>
  <si>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</si>
  <si>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</si>
  <si>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</si>
  <si>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</si>
  <si>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</si>
  <si>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</si>
  <si>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</si>
  <si>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</si>
  <si>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</si>
  <si>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</si>
  <si>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</si>
  <si>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</si>
  <si>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</si>
  <si>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</si>
  <si>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</si>
  <si>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</si>
  <si>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</si>
  <si>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</si>
  <si>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</si>
  <si>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</si>
  <si>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</si>
  <si>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</si>
  <si>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</si>
  <si>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</si>
  <si>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</si>
  <si>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</si>
  <si>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</si>
  <si>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</si>
  <si>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</si>
  <si>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</si>
  <si>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</si>
  <si>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</si>
  <si>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</si>
  <si>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</si>
  <si>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</si>
  <si>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</si>
  <si>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</si>
  <si>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</si>
  <si>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</si>
  <si>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</si>
  <si>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</si>
  <si>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</si>
  <si>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</si>
  <si>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</si>
  <si>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</si>
  <si>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</si>
  <si>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</si>
  <si>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</si>
  <si>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</si>
  <si>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</si>
  <si>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</si>
  <si>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</si>
  <si>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</si>
  <si>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</si>
  <si>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</si>
  <si>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</si>
  <si>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</si>
  <si>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</si>
  <si>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</si>
  <si>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</si>
  <si>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</si>
  <si>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</si>
  <si>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</si>
  <si>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</si>
  <si>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</si>
  <si>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</si>
  <si>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</si>
  <si>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</si>
  <si>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</si>
  <si>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</si>
  <si>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</si>
  <si>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</si>
  <si>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</si>
  <si>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</si>
  <si>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</si>
  <si>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</si>
  <si>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</si>
  <si>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</si>
  <si>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</si>
  <si>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</si>
  <si>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</si>
  <si>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</si>
  <si>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</si>
  <si>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</si>
  <si>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</si>
  <si>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</si>
  <si>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</si>
  <si>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</si>
  <si>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</si>
  <si>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</si>
  <si>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</si>
  <si>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</si>
  <si>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</si>
  <si>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</si>
  <si>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</si>
  <si>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</si>
  <si>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</si>
  <si>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</si>
  <si>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</si>
  <si>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</si>
  <si>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</si>
  <si>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</si>
  <si>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</si>
  <si>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</si>
  <si>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</si>
  <si>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</si>
  <si>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</si>
  <si>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</si>
  <si>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</si>
  <si>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</si>
  <si>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</si>
  <si>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</si>
  <si>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</si>
  <si>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</si>
  <si>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</si>
  <si>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</si>
  <si>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</si>
  <si>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</si>
  <si>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</si>
  <si>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</si>
  <si>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</si>
  <si>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</si>
  <si>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</si>
  <si>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</si>
  <si>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</si>
  <si>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</si>
  <si>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</si>
  <si>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</si>
  <si>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</si>
  <si>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</si>
  <si>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</si>
  <si>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</si>
  <si>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</si>
  <si>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</si>
  <si>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</si>
  <si>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</si>
  <si>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</si>
  <si>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</si>
  <si>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</si>
  <si>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</si>
  <si>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</si>
  <si>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</si>
  <si>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</si>
  <si>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</si>
  <si>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</si>
  <si>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</si>
  <si>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</si>
  <si>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</si>
  <si>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</si>
  <si>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</si>
  <si>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</si>
  <si>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</si>
  <si>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</si>
  <si>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</si>
  <si>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</si>
  <si>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</si>
  <si>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</si>
  <si>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</si>
  <si>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</si>
  <si>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</si>
  <si>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</si>
  <si>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</si>
  <si>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</si>
  <si>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</si>
  <si>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</si>
  <si>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</si>
  <si>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</si>
  <si>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</si>
  <si>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</si>
  <si>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</si>
  <si>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</si>
  <si>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</si>
  <si>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</si>
  <si>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</si>
  <si>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</si>
  <si>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</si>
  <si>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</si>
  <si>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</si>
  <si>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</si>
  <si>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</si>
  <si>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</si>
  <si>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</si>
  <si>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</si>
  <si>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</si>
  <si>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</si>
  <si>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</si>
  <si>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</si>
  <si>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</si>
  <si>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</si>
  <si>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</si>
  <si>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</si>
  <si>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</si>
  <si>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</si>
  <si>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</si>
  <si>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</si>
  <si>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</si>
  <si>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</si>
  <si>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</si>
  <si>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</si>
  <si>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</si>
  <si>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</si>
  <si>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</si>
  <si>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</si>
  <si>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</si>
  <si>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</si>
  <si>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</si>
  <si>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</si>
  <si>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</si>
  <si>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</si>
  <si>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</si>
  <si>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</si>
  <si>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</si>
  <si>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</si>
  <si>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</si>
  <si>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</si>
  <si>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</si>
  <si>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</si>
  <si>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</si>
  <si>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</si>
  <si>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</si>
  <si>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</si>
  <si>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</si>
  <si>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</si>
  <si>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</si>
  <si>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</si>
  <si>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</si>
  <si>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</si>
  <si>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</si>
  <si>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</si>
  <si>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</si>
  <si>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</si>
  <si>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</si>
  <si>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</si>
  <si>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</si>
  <si>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</si>
  <si>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</si>
  <si>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</si>
  <si>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</si>
  <si>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</si>
  <si>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</si>
  <si>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</si>
  <si>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</si>
  <si>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</si>
  <si>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</si>
  <si>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</si>
  <si>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</si>
  <si>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</si>
  <si>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</si>
  <si>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</si>
  <si>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</si>
  <si>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</si>
  <si>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</si>
  <si>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</si>
  <si>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</si>
  <si>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</si>
  <si>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</si>
  <si>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</si>
  <si>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</si>
  <si>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</si>
  <si>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</si>
  <si>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</si>
  <si>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</si>
  <si>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</si>
  <si>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</si>
  <si>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</si>
  <si>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</si>
  <si>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</si>
  <si>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</si>
  <si>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</si>
  <si>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</si>
  <si>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</si>
  <si>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</si>
  <si>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</si>
  <si>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</si>
  <si>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</si>
  <si>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</si>
  <si>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</si>
  <si>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</si>
  <si>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</si>
  <si>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</si>
  <si>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</si>
  <si>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</si>
  <si>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</si>
  <si>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</si>
  <si>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</si>
  <si>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</si>
  <si>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</si>
  <si>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</si>
  <si>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</si>
  <si>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</si>
  <si>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</si>
  <si>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</si>
  <si>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</si>
  <si>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</si>
  <si>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</si>
  <si>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</si>
  <si>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</si>
  <si>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</si>
  <si>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</si>
  <si>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</si>
  <si>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</si>
  <si>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</si>
  <si>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</si>
  <si>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</si>
  <si>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</si>
  <si>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</si>
  <si>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</si>
  <si>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</si>
  <si>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</si>
  <si>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</si>
  <si>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</si>
  <si>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</si>
  <si>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</si>
  <si>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</si>
  <si>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</si>
  <si>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</si>
  <si>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</si>
  <si>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</si>
  <si>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</si>
  <si>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</si>
  <si>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</si>
  <si>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</si>
  <si>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</si>
  <si>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</si>
  <si>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</si>
  <si>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</si>
  <si>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</si>
  <si>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</si>
  <si>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</si>
  <si>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</si>
  <si>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</si>
  <si>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</si>
  <si>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</si>
  <si>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</si>
  <si>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</si>
  <si>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</si>
  <si>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</si>
  <si>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</si>
  <si>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</si>
  <si>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</si>
  <si>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</si>
  <si>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</si>
  <si>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</si>
  <si>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</si>
  <si>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</si>
  <si>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</si>
  <si>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</si>
  <si>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</si>
  <si>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</si>
  <si>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</si>
  <si>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</si>
  <si>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</si>
  <si>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</si>
  <si>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</si>
  <si>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</si>
  <si>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</si>
  <si>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</si>
  <si>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</si>
  <si>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</si>
  <si>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</si>
  <si>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</si>
  <si>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</si>
  <si>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</si>
  <si>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</si>
  <si>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</si>
  <si>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</si>
  <si>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</si>
  <si>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</si>
  <si>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</si>
  <si>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</si>
  <si>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</si>
  <si>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</si>
  <si>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</si>
  <si>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</si>
  <si>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</si>
  <si>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</si>
  <si>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</si>
  <si>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</si>
  <si>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</si>
  <si>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</si>
  <si>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</si>
  <si>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</si>
  <si>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</si>
  <si>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</si>
  <si>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</si>
  <si>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</si>
  <si>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</si>
  <si>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</si>
  <si>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</si>
  <si>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</si>
  <si>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</si>
  <si>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</si>
  <si>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</si>
  <si>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</si>
  <si>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</si>
  <si>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</si>
  <si>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</si>
  <si>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</si>
  <si>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</si>
  <si>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</si>
  <si>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</si>
  <si>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</si>
  <si>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</si>
  <si>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</si>
  <si>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</si>
  <si>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</si>
  <si>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</si>
  <si>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</si>
  <si>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</si>
  <si>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</si>
  <si>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</si>
  <si>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</si>
  <si>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</si>
  <si>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</si>
  <si>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</si>
  <si>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</si>
  <si>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</si>
  <si>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</si>
  <si>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</si>
  <si>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</si>
  <si>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</si>
  <si>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</si>
  <si>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</si>
  <si>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</si>
  <si>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</si>
  <si>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</si>
  <si>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</si>
  <si>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</si>
  <si>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</si>
  <si>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</si>
  <si>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</si>
  <si>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</si>
  <si>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</si>
  <si>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</si>
  <si>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</si>
  <si>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</si>
  <si>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</si>
  <si>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</si>
  <si>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</si>
  <si>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</si>
  <si>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</si>
  <si>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</si>
  <si>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</si>
  <si>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</si>
  <si>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</si>
  <si>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</si>
  <si>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</si>
  <si>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</si>
  <si>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</si>
  <si>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</si>
  <si>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</si>
  <si>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</si>
  <si>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</si>
  <si>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</si>
  <si>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</si>
  <si>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</si>
  <si>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</si>
  <si>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</si>
  <si>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</si>
  <si>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</si>
  <si>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</si>
  <si>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</si>
  <si>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</si>
  <si>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</si>
  <si>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</si>
  <si>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</si>
  <si>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</si>
  <si>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</si>
  <si>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</si>
  <si>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</si>
  <si>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</si>
  <si>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</si>
  <si>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</si>
  <si>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</si>
  <si>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</si>
  <si>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</si>
  <si>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</si>
  <si>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</si>
  <si>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</si>
  <si>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</si>
  <si>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</si>
  <si>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</si>
  <si>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</si>
  <si>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</si>
  <si>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</si>
  <si>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</si>
  <si>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</si>
  <si>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</si>
  <si>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</si>
  <si>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</si>
  <si>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</si>
  <si>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</si>
  <si>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</si>
  <si>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</si>
  <si>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</si>
  <si>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</si>
  <si>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</si>
  <si>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</si>
  <si>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</si>
  <si>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</si>
  <si>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</si>
  <si>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</si>
  <si>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</si>
  <si>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</si>
  <si>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</si>
  <si>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</si>
  <si>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</si>
  <si>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</si>
  <si>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</si>
  <si>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</si>
  <si>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</si>
  <si>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</si>
  <si>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</si>
  <si>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</si>
  <si>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</si>
  <si>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</si>
  <si>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</si>
  <si>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</si>
  <si>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</si>
  <si>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</si>
  <si>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</si>
  <si>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</si>
  <si>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</si>
  <si>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</si>
  <si>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</si>
  <si>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</si>
  <si>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</si>
  <si>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</si>
  <si>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</si>
  <si>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</si>
  <si>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</si>
  <si>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</si>
  <si>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</si>
  <si>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</si>
  <si>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</si>
  <si>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</si>
  <si>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</si>
  <si>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</si>
  <si>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</si>
  <si>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</si>
  <si>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</si>
  <si>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</si>
  <si>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</si>
  <si>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</si>
  <si>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</si>
  <si>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</si>
  <si>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</si>
  <si>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</si>
  <si>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</si>
  <si>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</si>
  <si>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</si>
  <si>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</si>
  <si>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</si>
  <si>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</si>
  <si>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</si>
  <si>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</si>
  <si>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</si>
  <si>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</si>
  <si>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</si>
  <si>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</si>
  <si>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</si>
  <si>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</si>
  <si>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</si>
  <si>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</si>
  <si>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</si>
  <si>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</si>
  <si>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</si>
  <si>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</si>
  <si>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</si>
  <si>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</si>
  <si>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</si>
  <si>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</si>
  <si>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</si>
  <si>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</si>
  <si>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</si>
  <si>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</si>
  <si>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</si>
  <si>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</si>
  <si>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</si>
  <si>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</si>
  <si>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</si>
  <si>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</si>
  <si>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</si>
  <si>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</si>
  <si>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</si>
  <si>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</si>
  <si>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</si>
  <si>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</si>
  <si>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</si>
  <si>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</si>
  <si>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</si>
  <si>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</si>
  <si>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</si>
  <si>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</si>
  <si>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</si>
  <si>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</si>
  <si>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</si>
  <si>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</si>
  <si>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</si>
  <si>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</si>
  <si>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</si>
  <si>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</si>
  <si>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</si>
  <si>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</si>
  <si>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</si>
  <si>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</si>
  <si>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</si>
  <si>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</si>
  <si>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</si>
  <si>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</si>
  <si>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</si>
  <si>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</si>
  <si>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</si>
  <si>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</si>
  <si>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</si>
  <si>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</si>
  <si>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</si>
  <si>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</si>
  <si>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</si>
  <si>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</si>
  <si>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</si>
  <si>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</si>
  <si>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</si>
  <si>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</si>
  <si>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</si>
  <si>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</si>
  <si>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</si>
  <si>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</si>
  <si>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</si>
  <si>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</si>
  <si>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</si>
  <si>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</si>
  <si>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</si>
  <si>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</si>
  <si>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</si>
  <si>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</si>
  <si>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</si>
  <si>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</si>
  <si>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</si>
  <si>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</si>
  <si>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</si>
  <si>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</si>
  <si>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</si>
  <si>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</si>
  <si>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</si>
  <si>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</si>
  <si>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</si>
  <si>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</si>
  <si>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</si>
  <si>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</si>
  <si>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</si>
  <si>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</si>
  <si>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</si>
  <si>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</si>
  <si>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</si>
  <si>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</si>
  <si>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</si>
  <si>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</si>
  <si>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</si>
  <si>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</si>
  <si>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</si>
  <si>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</si>
  <si>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</si>
  <si>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</si>
  <si>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</si>
  <si>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</si>
  <si>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</si>
  <si>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</si>
  <si>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</si>
  <si>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</si>
  <si>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</si>
  <si>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</si>
  <si>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</si>
  <si>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</si>
  <si>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</si>
  <si>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</si>
  <si>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</si>
  <si>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</si>
  <si>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</si>
  <si>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</si>
  <si>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</si>
  <si>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</si>
  <si>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</si>
  <si>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</si>
  <si>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</si>
  <si>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</si>
  <si>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</si>
  <si>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</si>
  <si>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</si>
  <si>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</si>
  <si>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</si>
  <si>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</si>
  <si>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</si>
  <si>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</si>
  <si>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</si>
  <si>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</si>
  <si>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</si>
  <si>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</si>
  <si>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</si>
  <si>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</si>
  <si>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</si>
  <si>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</si>
  <si>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</si>
  <si>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</si>
  <si>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</si>
  <si>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</si>
  <si>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</si>
  <si>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</si>
  <si>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</si>
  <si>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</si>
  <si>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</si>
  <si>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</si>
  <si>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</si>
  <si>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</si>
  <si>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</si>
  <si>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</si>
  <si>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</si>
  <si>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</si>
  <si>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</si>
  <si>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</si>
  <si>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</si>
  <si>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</si>
  <si>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</si>
  <si>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</si>
  <si>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</si>
  <si>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</si>
  <si>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</si>
  <si>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</si>
  <si>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</si>
  <si>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</si>
  <si>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</si>
  <si>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</si>
  <si>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</si>
  <si>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</si>
  <si>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</si>
  <si>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</si>
  <si>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</si>
  <si>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</si>
  <si>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</si>
  <si>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</si>
  <si>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</si>
  <si>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</si>
  <si>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</si>
  <si>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</si>
  <si>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</si>
  <si>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</si>
  <si>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</si>
  <si>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</si>
  <si>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</si>
  <si>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</si>
  <si>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</si>
  <si>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</si>
  <si>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</si>
  <si>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</si>
  <si>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</si>
  <si>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</si>
  <si>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</si>
  <si>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</si>
  <si>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</si>
  <si>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</si>
  <si>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</si>
  <si>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</si>
  <si>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</si>
  <si>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</si>
  <si>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</si>
  <si>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</si>
  <si>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</si>
  <si>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</si>
  <si>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</si>
  <si>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</si>
  <si>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</si>
  <si>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</si>
  <si>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</si>
  <si>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</si>
  <si>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</si>
  <si>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</si>
  <si>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</si>
  <si>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</si>
  <si>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</si>
  <si>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</si>
  <si>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</si>
  <si>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</si>
  <si>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</si>
  <si>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</si>
  <si>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</si>
  <si>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</si>
  <si>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</si>
  <si>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</si>
  <si>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</si>
  <si>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</si>
  <si>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</si>
  <si>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</si>
  <si>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</si>
  <si>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</si>
  <si>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</si>
  <si>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</si>
  <si>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</si>
  <si>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</si>
  <si>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</si>
  <si>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</si>
  <si>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</si>
  <si>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</si>
  <si>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</si>
  <si>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</si>
  <si>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</si>
  <si>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</si>
  <si>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</si>
  <si>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</si>
  <si>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</si>
  <si>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</si>
  <si>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</si>
  <si>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</si>
  <si>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</si>
  <si>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</si>
  <si>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</si>
  <si>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</si>
  <si>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</si>
  <si>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</si>
  <si>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</si>
  <si>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</si>
  <si>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</si>
  <si>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</si>
  <si>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</si>
  <si>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</si>
  <si>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</si>
  <si>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</si>
  <si>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</si>
  <si>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</si>
  <si>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</si>
  <si>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</si>
  <si>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</si>
  <si>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</si>
  <si>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</si>
  <si>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</si>
  <si>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</si>
  <si>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</si>
  <si>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</si>
  <si>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</si>
  <si>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</si>
  <si>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</si>
  <si>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</si>
  <si>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</si>
  <si>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</si>
  <si>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</si>
  <si>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</si>
  <si>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</si>
  <si>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</si>
  <si>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</si>
  <si>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</si>
  <si>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</si>
  <si>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</si>
  <si>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</si>
  <si>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</si>
  <si>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</si>
  <si>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</si>
  <si>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</si>
  <si>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</si>
  <si>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</si>
  <si>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</si>
  <si>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</si>
  <si>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</si>
  <si>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</si>
  <si>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</si>
  <si>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</si>
  <si>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</si>
  <si>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</si>
  <si>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</si>
  <si>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</si>
  <si>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</si>
  <si>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</si>
  <si>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</si>
  <si>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</si>
  <si>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</si>
  <si>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</si>
  <si>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</si>
  <si>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</si>
  <si>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</si>
  <si>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</si>
  <si>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</si>
  <si>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</si>
  <si>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</si>
  <si>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</si>
  <si>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</si>
  <si>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</si>
  <si>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</si>
  <si>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</si>
  <si>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</si>
  <si>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</si>
  <si>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</si>
  <si>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</si>
  <si>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</si>
  <si>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</si>
  <si>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</si>
  <si>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</si>
  <si>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</si>
  <si>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</si>
  <si>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</si>
  <si>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</si>
  <si>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</si>
  <si>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</si>
  <si>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</si>
  <si>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</si>
  <si>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</si>
  <si>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</si>
  <si>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</si>
  <si>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</si>
  <si>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</si>
  <si>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</si>
  <si>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</si>
  <si>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</si>
  <si>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</si>
  <si>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</si>
  <si>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</si>
  <si>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</si>
  <si>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</si>
  <si>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</si>
  <si>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</si>
  <si>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</si>
  <si>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</si>
  <si>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</si>
  <si>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</si>
  <si>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</si>
  <si>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</si>
  <si>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</si>
  <si>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</si>
  <si>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</si>
  <si>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</si>
  <si>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</si>
  <si>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</si>
  <si>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</si>
  <si>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</si>
  <si>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</si>
  <si>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</si>
  <si>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</si>
  <si>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</si>
  <si>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</si>
  <si>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</si>
  <si>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</si>
  <si>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</si>
  <si>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</si>
  <si>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</si>
  <si>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</si>
  <si>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</si>
  <si>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</si>
  <si>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</si>
  <si>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</si>
  <si>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</si>
  <si>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</si>
  <si>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</si>
  <si>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</si>
  <si>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</si>
  <si>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</si>
  <si>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</si>
  <si>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</si>
  <si>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</si>
  <si>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</si>
  <si>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</si>
  <si>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</si>
  <si>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</si>
  <si>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</si>
  <si>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</si>
  <si>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</si>
  <si>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</si>
  <si>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</si>
  <si>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</si>
  <si>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</si>
  <si>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</si>
  <si>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</si>
  <si>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</si>
  <si>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</si>
  <si>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</si>
  <si>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</si>
  <si>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</si>
  <si>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</si>
  <si>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</si>
  <si>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</si>
  <si>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</si>
  <si>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</si>
  <si>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</si>
  <si>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</si>
  <si>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</si>
  <si>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</si>
  <si>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</si>
  <si>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</si>
  <si>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</si>
  <si>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</si>
  <si>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</si>
  <si>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</si>
  <si>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</si>
  <si>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</si>
  <si>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</si>
  <si>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</si>
  <si>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</si>
  <si>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</si>
  <si>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</si>
  <si>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</si>
  <si>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</si>
  <si>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</si>
  <si>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</si>
  <si>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</si>
  <si>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</si>
  <si>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</si>
  <si>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</si>
  <si>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</si>
  <si>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</si>
  <si>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</si>
  <si>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</si>
  <si>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</si>
  <si>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</si>
  <si>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</si>
  <si>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</si>
  <si>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</si>
  <si>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</si>
  <si>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</si>
  <si>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</si>
  <si>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</si>
  <si>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</si>
  <si>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</si>
  <si>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</si>
  <si>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</si>
  <si>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</si>
  <si>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</si>
  <si>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</si>
  <si>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</si>
  <si>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</si>
  <si>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</si>
  <si>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</si>
  <si>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</si>
  <si>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</si>
  <si>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</si>
  <si>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</si>
  <si>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</si>
  <si>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</si>
  <si>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</si>
  <si>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</si>
  <si>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</si>
  <si>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</si>
  <si>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</si>
  <si>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</si>
  <si>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</si>
  <si>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</si>
  <si>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</si>
  <si>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</si>
  <si>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</si>
  <si>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</si>
  <si>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</si>
  <si>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</si>
  <si>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</si>
  <si>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</si>
  <si>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</si>
  <si>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</si>
  <si>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</si>
  <si>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</si>
  <si>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</si>
  <si>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</si>
  <si>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</si>
  <si>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</si>
  <si>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</si>
  <si>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</si>
  <si>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</si>
  <si>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</si>
  <si>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</si>
  <si>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</si>
  <si>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</si>
  <si>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</si>
  <si>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</si>
  <si>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</si>
  <si>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</si>
  <si>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</si>
  <si>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</si>
  <si>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</si>
  <si>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</si>
  <si>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</si>
  <si>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</si>
  <si>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</si>
  <si>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</si>
  <si>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</si>
  <si>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</si>
  <si>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</si>
  <si>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</si>
  <si>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</si>
  <si>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</si>
  <si>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</si>
  <si>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</si>
  <si>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</si>
  <si>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</si>
  <si>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</si>
  <si>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</si>
  <si>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</si>
  <si>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</si>
  <si>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</si>
  <si>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</si>
  <si>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</si>
  <si>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</si>
  <si>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</si>
  <si>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</si>
  <si>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</si>
  <si>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</si>
  <si>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</si>
  <si>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</si>
  <si>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</si>
  <si>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</si>
  <si>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</si>
  <si>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</si>
  <si>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</si>
  <si>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</si>
  <si>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</si>
  <si>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</si>
  <si>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</si>
  <si>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</si>
  <si>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</si>
  <si>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</si>
  <si>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</si>
  <si>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</si>
  <si>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</si>
  <si>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</si>
  <si>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</si>
  <si>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</si>
  <si>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</si>
  <si>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</si>
  <si>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</si>
  <si>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</si>
  <si>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</si>
  <si>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</si>
  <si>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</si>
  <si>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</si>
  <si>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</si>
  <si>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</si>
  <si>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</si>
  <si>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</si>
  <si>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</si>
  <si>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</si>
  <si>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</si>
  <si>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</si>
  <si>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</si>
  <si>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</si>
  <si>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</si>
  <si>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</si>
  <si>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</si>
  <si>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</si>
  <si>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</si>
  <si>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</si>
  <si>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</si>
  <si>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</si>
  <si>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</si>
  <si>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</si>
  <si>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</si>
  <si>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</si>
  <si>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</si>
  <si>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</si>
  <si>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</si>
  <si>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</si>
  <si>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</si>
  <si>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</si>
  <si>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</si>
  <si>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</si>
  <si>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</si>
  <si>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</si>
  <si>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</si>
  <si>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</si>
  <si>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</si>
  <si>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</si>
  <si>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</si>
  <si>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</si>
  <si>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</si>
  <si>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</si>
  <si>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</si>
  <si>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</si>
  <si>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</si>
  <si>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</si>
  <si>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</si>
  <si>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</si>
  <si>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</si>
  <si>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</si>
  <si>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</si>
  <si>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</si>
  <si>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</si>
  <si>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</si>
  <si>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</si>
  <si>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</si>
  <si>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</si>
  <si>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</si>
  <si>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</si>
  <si>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</si>
  <si>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</si>
  <si>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</si>
  <si>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</si>
  <si>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</si>
  <si>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</si>
  <si>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</si>
  <si>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</si>
  <si>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</si>
  <si>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</si>
  <si>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</si>
  <si>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</si>
  <si>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</si>
  <si>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</si>
  <si>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</si>
  <si>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</si>
  <si>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</si>
  <si>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</si>
  <si>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</si>
  <si>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</si>
  <si>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</si>
  <si>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</si>
  <si>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</si>
  <si>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</si>
  <si>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</si>
  <si>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</si>
  <si>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</si>
  <si>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</si>
  <si>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</si>
  <si>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</si>
  <si>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</si>
  <si>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</si>
  <si>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</si>
  <si>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</si>
  <si>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</si>
  <si>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</si>
  <si>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</si>
  <si>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</si>
  <si>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</si>
  <si>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</si>
  <si>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</si>
  <si>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</si>
  <si>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</si>
  <si>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</si>
  <si>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</si>
  <si>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</si>
  <si>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</si>
  <si>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</si>
  <si>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</si>
  <si>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</si>
  <si>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</si>
  <si>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</si>
  <si>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</si>
  <si>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</si>
  <si>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</si>
  <si>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</si>
  <si>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</si>
  <si>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</si>
  <si>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</si>
  <si>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</si>
  <si>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</si>
  <si>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</si>
  <si>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</si>
  <si>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</si>
  <si>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</si>
  <si>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</si>
  <si>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</si>
  <si>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</si>
  <si>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</si>
  <si>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</si>
  <si>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</si>
  <si>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</si>
  <si>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</si>
  <si>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</si>
  <si>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</si>
  <si>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</si>
  <si>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</si>
  <si>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</si>
  <si>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</si>
  <si>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</si>
  <si>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</si>
  <si>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</si>
  <si>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</si>
  <si>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</si>
  <si>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</si>
  <si>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</si>
  <si>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</si>
  <si>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</si>
  <si>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</si>
  <si>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</si>
  <si>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</si>
  <si>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</si>
  <si>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</si>
  <si>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</si>
  <si>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</si>
  <si>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</si>
  <si>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</si>
  <si>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</si>
  <si>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</si>
  <si>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</si>
  <si>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</si>
  <si>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</si>
  <si>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</si>
  <si>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</si>
  <si>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</si>
  <si>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</si>
  <si>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</si>
  <si>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</si>
  <si>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</si>
  <si>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</si>
  <si>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</si>
  <si>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</si>
  <si>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</si>
  <si>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</si>
  <si>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</si>
  <si>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</si>
  <si>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</si>
  <si>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</si>
  <si>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</si>
  <si>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</si>
  <si>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</si>
  <si>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</si>
  <si>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</si>
  <si>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</si>
  <si>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</si>
  <si>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</si>
  <si>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</si>
  <si>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</si>
  <si>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</si>
  <si>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</si>
  <si>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</si>
  <si>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</si>
  <si>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</si>
  <si>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</si>
  <si>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</si>
  <si>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</si>
  <si>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</si>
  <si>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</si>
  <si>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</si>
  <si>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</si>
  <si>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</si>
  <si>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</si>
  <si>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</si>
  <si>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</si>
  <si>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</si>
  <si>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</si>
  <si>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</si>
  <si>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</si>
  <si>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</si>
  <si>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</si>
  <si>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</si>
  <si>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</si>
  <si>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</si>
  <si>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</si>
  <si>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</si>
  <si>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</si>
  <si>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</si>
  <si>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</si>
  <si>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</si>
  <si>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</si>
  <si>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</si>
  <si>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</si>
  <si>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</si>
  <si>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</si>
  <si>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</si>
  <si>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</si>
  <si>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</si>
  <si>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</si>
  <si>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</si>
  <si>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</si>
  <si>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</si>
  <si>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</si>
  <si>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</si>
  <si>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</si>
  <si>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</si>
  <si>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</si>
  <si>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</si>
  <si>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</si>
  <si>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</si>
  <si>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</si>
  <si>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</si>
  <si>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</si>
  <si>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</si>
  <si>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</si>
  <si>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</si>
  <si>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</si>
  <si>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</si>
  <si>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</si>
  <si>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</si>
  <si>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</si>
  <si>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</si>
  <si>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</si>
  <si>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</si>
  <si>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</si>
  <si>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</si>
  <si>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</si>
  <si>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</si>
  <si>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</si>
  <si>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</si>
  <si>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</si>
  <si>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</si>
  <si>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</si>
  <si>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</si>
  <si>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</si>
  <si>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</si>
  <si>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</si>
  <si>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</si>
  <si>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</si>
  <si>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</si>
  <si>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</si>
  <si>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</si>
  <si>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</si>
  <si>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</si>
  <si>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</si>
  <si>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</si>
  <si>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</si>
  <si>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</si>
  <si>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</si>
  <si>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</si>
  <si>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</si>
  <si>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</si>
  <si>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</si>
  <si>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</si>
  <si>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</si>
  <si>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</si>
  <si>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</si>
  <si>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</si>
  <si>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</si>
  <si>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</si>
  <si>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</si>
  <si>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</si>
  <si>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</si>
  <si>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</si>
  <si>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</si>
  <si>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</si>
  <si>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</si>
  <si>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</si>
  <si>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</si>
  <si>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</si>
  <si>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</si>
  <si>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</si>
  <si>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</si>
  <si>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</si>
  <si>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</si>
  <si>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</si>
  <si>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</si>
  <si>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</si>
  <si>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</si>
  <si>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</si>
  <si>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</si>
  <si>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</si>
  <si>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</si>
  <si>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</si>
  <si>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</si>
  <si>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</si>
  <si>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</si>
  <si>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</si>
  <si>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</si>
  <si>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</si>
  <si>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</si>
  <si>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</si>
  <si>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</si>
  <si>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</si>
  <si>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</si>
  <si>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</si>
  <si>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</si>
  <si>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</si>
  <si>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</si>
  <si>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</si>
  <si>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</si>
  <si>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</si>
  <si>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</si>
  <si>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</si>
  <si>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</si>
  <si>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</si>
  <si>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</si>
  <si>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</si>
  <si>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</si>
  <si>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</si>
  <si>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</si>
  <si>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</si>
  <si>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</si>
  <si>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</si>
  <si>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</si>
  <si>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</si>
  <si>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</si>
  <si>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</si>
  <si>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</si>
  <si>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</si>
  <si>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</si>
  <si>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</si>
  <si>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</si>
  <si>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</si>
  <si>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</si>
  <si>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</si>
  <si>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</si>
  <si>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</si>
  <si>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</si>
  <si>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</si>
  <si>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</si>
  <si>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</si>
  <si>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</si>
  <si>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</si>
  <si>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</si>
  <si>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</si>
  <si>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</si>
  <si>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</si>
  <si>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</si>
  <si>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</si>
  <si>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</si>
  <si>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</si>
  <si>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</si>
  <si>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</si>
  <si>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</si>
  <si>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</si>
  <si>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</si>
  <si>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</si>
  <si>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</si>
  <si>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</si>
  <si>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</si>
  <si>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</si>
  <si>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</si>
  <si>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</si>
  <si>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</si>
  <si>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</si>
  <si>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</si>
  <si>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</si>
  <si>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</si>
  <si>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</si>
  <si>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</si>
  <si>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</si>
  <si>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</si>
  <si>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</si>
  <si>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</si>
  <si>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</si>
  <si>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</si>
  <si>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</si>
  <si>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</si>
  <si>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</si>
  <si>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</si>
  <si>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</si>
  <si>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</si>
  <si>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</si>
  <si>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</si>
  <si>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</si>
  <si>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</si>
  <si>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</si>
  <si>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</si>
  <si>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</si>
  <si>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</si>
  <si>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</si>
  <si>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</si>
  <si>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</si>
  <si>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</si>
  <si>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</si>
  <si>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</si>
  <si>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</si>
  <si>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</si>
  <si>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</si>
  <si>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</si>
  <si>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</si>
  <si>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</si>
  <si>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</si>
  <si>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</si>
  <si>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</si>
  <si>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</si>
  <si>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</si>
  <si>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</si>
  <si>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</si>
  <si>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</si>
  <si>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</si>
  <si>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</si>
  <si>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</si>
  <si>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</si>
  <si>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</si>
  <si>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</si>
  <si>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</si>
  <si>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</si>
  <si>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</si>
  <si>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</si>
  <si>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</si>
  <si>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</si>
  <si>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</si>
  <si>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</si>
  <si>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</si>
  <si>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</si>
  <si>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</si>
  <si>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</si>
  <si>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</si>
  <si>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</si>
  <si>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</si>
  <si>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</si>
  <si>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</si>
  <si>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</si>
  <si>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</si>
  <si>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</si>
  <si>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</si>
  <si>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</si>
  <si>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</si>
  <si>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</si>
  <si>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</si>
  <si>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</si>
  <si>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</si>
  <si>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</si>
  <si>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</si>
  <si>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</si>
  <si>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</si>
  <si>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</si>
  <si>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</si>
  <si>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</si>
  <si>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</si>
  <si>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</si>
  <si>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</si>
  <si>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</si>
  <si>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</si>
  <si>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</si>
  <si>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</si>
  <si>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</si>
  <si>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</si>
  <si>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</si>
  <si>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</si>
  <si>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</si>
  <si>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</si>
  <si>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</si>
  <si>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</si>
  <si>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</si>
  <si>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</si>
  <si>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</si>
  <si>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</si>
  <si>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</si>
  <si>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</si>
  <si>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</si>
  <si>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</si>
  <si>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</si>
  <si>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</si>
  <si>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</si>
  <si>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</si>
  <si>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</si>
  <si>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</si>
  <si>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</si>
  <si>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</si>
  <si>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</si>
  <si>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</si>
  <si>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</si>
  <si>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</si>
  <si>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</si>
  <si>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</si>
  <si>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</si>
  <si>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</si>
  <si>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</si>
  <si>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</si>
  <si>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</si>
  <si>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</si>
  <si>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</si>
  <si>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</si>
  <si>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</si>
  <si>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</si>
  <si>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</si>
  <si>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</si>
  <si>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</si>
  <si>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</si>
  <si>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</si>
  <si>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</si>
  <si>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</si>
  <si>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</si>
  <si>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</si>
  <si>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</si>
  <si>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</si>
  <si>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</si>
  <si>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</si>
  <si>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</si>
  <si>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</si>
  <si>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</si>
  <si>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</si>
  <si>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</si>
  <si>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</si>
  <si>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</si>
  <si>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</si>
  <si>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</si>
  <si>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</si>
  <si>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</si>
  <si>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</si>
  <si>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</si>
  <si>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</si>
  <si>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</si>
  <si>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</si>
  <si>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</si>
  <si>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</si>
  <si>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</si>
  <si>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</si>
  <si>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</si>
  <si>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</si>
  <si>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</si>
  <si>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</si>
  <si>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</si>
  <si>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</si>
  <si>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</si>
  <si>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</si>
  <si>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</si>
  <si>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</si>
  <si>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</si>
  <si>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</si>
  <si>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</si>
  <si>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</si>
  <si>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</si>
  <si>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</si>
  <si>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</si>
  <si>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</si>
  <si>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</si>
  <si>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</si>
  <si>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</si>
  <si>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</si>
  <si>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</si>
  <si>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</si>
  <si>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</si>
  <si>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</si>
  <si>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</si>
  <si>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</si>
  <si>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</si>
  <si>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</si>
  <si>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</si>
  <si>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</si>
  <si>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</si>
  <si>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</si>
  <si>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</si>
  <si>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</si>
  <si>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</si>
  <si>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</si>
  <si>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</si>
  <si>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</si>
  <si>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</si>
  <si>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</si>
  <si>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</si>
  <si>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</si>
  <si>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</si>
  <si>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</si>
  <si>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</si>
  <si>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</si>
  <si>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</si>
  <si>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</si>
  <si>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</si>
  <si>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</si>
  <si>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</si>
  <si>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</si>
  <si>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</si>
  <si>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</si>
  <si>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</si>
  <si>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</si>
  <si>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</si>
  <si>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</si>
  <si>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</si>
  <si>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</si>
  <si>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</si>
  <si>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</si>
  <si>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</si>
  <si>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</si>
  <si>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</si>
  <si>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</si>
  <si>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</si>
  <si>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</si>
  <si>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</si>
  <si>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</si>
  <si>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</si>
  <si>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</si>
  <si>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</si>
  <si>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</si>
  <si>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</si>
  <si>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</si>
  <si>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</si>
  <si>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</si>
  <si>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</si>
  <si>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</si>
  <si>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</si>
  <si>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</si>
  <si>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</si>
  <si>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</si>
  <si>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</si>
  <si>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</si>
  <si>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</si>
  <si>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</si>
  <si>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</si>
  <si>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</si>
  <si>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</si>
  <si>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</si>
  <si>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</si>
  <si>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</si>
  <si>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</si>
  <si>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</si>
  <si>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</si>
  <si>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</si>
  <si>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</si>
  <si>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</si>
  <si>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</si>
  <si>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</si>
  <si>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</si>
  <si>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</si>
  <si>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</si>
  <si>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</si>
  <si>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</si>
  <si>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</si>
  <si>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</si>
  <si>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</si>
  <si>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</si>
  <si>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</si>
  <si>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</si>
  <si>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</si>
  <si>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</si>
  <si>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</si>
  <si>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</si>
  <si>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</si>
  <si>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</si>
  <si>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</si>
  <si>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</si>
  <si>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</si>
  <si>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</si>
  <si>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</si>
  <si>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</si>
  <si>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</si>
  <si>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</si>
  <si>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</si>
  <si>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</si>
  <si>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</si>
  <si>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</si>
  <si>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</si>
  <si>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</si>
  <si>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</si>
  <si>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</si>
  <si>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</si>
  <si>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</si>
  <si>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</si>
  <si>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</si>
  <si>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</si>
  <si>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</si>
  <si>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</si>
  <si>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</si>
  <si>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</si>
  <si>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</si>
  <si>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</si>
  <si>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</si>
  <si>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</si>
  <si>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</si>
  <si>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</si>
  <si>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</si>
  <si>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</si>
  <si>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</si>
  <si>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</si>
  <si>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</si>
  <si>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</si>
  <si>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</si>
  <si>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</si>
  <si>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</si>
  <si>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</si>
  <si>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</si>
  <si>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</si>
  <si>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</si>
  <si>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</si>
  <si>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</si>
  <si>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</si>
  <si>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</si>
  <si>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</si>
  <si>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</si>
  <si>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</si>
  <si>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</si>
  <si>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</si>
  <si>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</si>
  <si>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</si>
  <si>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</si>
  <si>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</si>
  <si>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</si>
  <si>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</si>
  <si>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</si>
  <si>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</si>
  <si>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</si>
  <si>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</si>
  <si>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</si>
  <si>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</si>
  <si>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</si>
  <si>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</si>
  <si>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</si>
  <si>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</si>
  <si>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</si>
  <si>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</si>
  <si>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</si>
  <si>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</si>
  <si>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</si>
  <si>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</si>
  <si>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</si>
  <si>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</si>
  <si>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</si>
  <si>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</si>
  <si>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</si>
  <si>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</si>
  <si>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</si>
  <si>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</si>
  <si>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</si>
  <si>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</si>
  <si>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</si>
  <si>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</si>
  <si>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</si>
  <si>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</si>
  <si>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</si>
  <si>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</si>
  <si>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</si>
  <si>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</si>
  <si>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</si>
  <si>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</si>
  <si>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</si>
  <si>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</si>
  <si>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</si>
  <si>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</si>
  <si>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</si>
  <si>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</si>
  <si>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</si>
  <si>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</si>
  <si>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</si>
  <si>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</si>
  <si>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</si>
  <si>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</si>
  <si>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</si>
  <si>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</si>
  <si>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</si>
  <si>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</si>
  <si>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</si>
  <si>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</si>
  <si>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</si>
  <si>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</si>
  <si>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</si>
  <si>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</si>
  <si>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</si>
  <si>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</si>
  <si>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</si>
  <si>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</si>
  <si>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</si>
  <si>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</si>
  <si>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</si>
  <si>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</si>
  <si>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</si>
  <si>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</si>
  <si>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</si>
  <si>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</si>
  <si>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</si>
  <si>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</si>
  <si>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</si>
  <si>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</si>
  <si>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</si>
  <si>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</si>
  <si>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</si>
  <si>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</si>
  <si>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</si>
  <si>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</si>
  <si>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</si>
  <si>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</si>
  <si>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</si>
  <si>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</si>
  <si>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</si>
  <si>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</si>
  <si>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</si>
  <si>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</si>
  <si>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</si>
  <si>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</si>
  <si>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</si>
  <si>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</si>
  <si>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</si>
  <si>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</si>
  <si>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</si>
  <si>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</si>
  <si>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</si>
  <si>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</si>
  <si>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</si>
  <si>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</si>
  <si>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</si>
  <si>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</si>
  <si>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</si>
  <si>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</si>
  <si>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</si>
  <si>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</si>
  <si>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</si>
  <si>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</si>
  <si>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</si>
  <si>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</si>
  <si>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</si>
  <si>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</si>
  <si>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</si>
  <si>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</si>
  <si>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</si>
  <si>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</si>
  <si>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</si>
  <si>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</si>
  <si>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</si>
  <si>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</si>
  <si>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</si>
  <si>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</si>
  <si>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</si>
  <si>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</si>
  <si>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</si>
  <si>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</si>
  <si>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</si>
  <si>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</si>
  <si>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</si>
  <si>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</si>
  <si>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</si>
  <si>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</si>
  <si>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</si>
  <si>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</si>
  <si>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</si>
  <si>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</si>
  <si>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</si>
  <si>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</si>
  <si>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</si>
  <si>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</si>
  <si>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</si>
  <si>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</si>
  <si>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</si>
  <si>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</si>
  <si>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</si>
  <si>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</si>
  <si>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</si>
  <si>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</si>
  <si>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</si>
  <si>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</si>
  <si>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</si>
  <si>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</si>
  <si>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</si>
  <si>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</si>
  <si>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</si>
  <si>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</si>
  <si>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</si>
  <si>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</si>
  <si>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</si>
  <si>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</si>
  <si>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</si>
  <si>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</si>
  <si>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</si>
  <si>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</si>
  <si>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</si>
  <si>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</si>
  <si>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</si>
  <si>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</si>
  <si>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</si>
  <si>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</si>
  <si>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</si>
  <si>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</si>
  <si>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</si>
  <si>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</si>
  <si>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</si>
  <si>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</si>
  <si>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</si>
  <si>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</si>
  <si>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</si>
  <si>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</si>
  <si>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</si>
  <si>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</si>
  <si>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</si>
  <si>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</si>
  <si>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</si>
  <si>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</si>
  <si>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</si>
  <si>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</si>
  <si>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</si>
  <si>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</si>
  <si>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</si>
  <si>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</si>
  <si>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</si>
  <si>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</si>
  <si>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</si>
  <si>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</si>
  <si>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</si>
  <si>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</si>
  <si>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</si>
  <si>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</si>
  <si>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</si>
  <si>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</si>
  <si>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</si>
  <si>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</si>
  <si>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</si>
  <si>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</si>
  <si>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</si>
  <si>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</si>
  <si>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</si>
  <si>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</si>
  <si>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</si>
  <si>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</si>
  <si>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</si>
  <si>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</si>
  <si>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</si>
  <si>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</si>
  <si>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</si>
  <si>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</si>
  <si>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</si>
  <si>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</si>
  <si>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</si>
  <si>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</si>
  <si>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</si>
  <si>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</si>
  <si>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</si>
  <si>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</si>
  <si>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</si>
  <si>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</si>
  <si>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</si>
  <si>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</si>
  <si>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</si>
  <si>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</si>
  <si>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</si>
  <si>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</si>
  <si>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</si>
  <si>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</si>
  <si>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</si>
  <si>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</si>
  <si>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</si>
  <si>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</si>
  <si>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</si>
  <si>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</si>
  <si>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</si>
  <si>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</si>
  <si>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</si>
  <si>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</si>
  <si>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</si>
  <si>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</si>
  <si>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</si>
  <si>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</si>
  <si>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</si>
  <si>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</si>
  <si>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</si>
  <si>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</si>
  <si>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</si>
  <si>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</si>
  <si>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</si>
  <si>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</si>
  <si>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</si>
  <si>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</si>
  <si>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</si>
  <si>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</si>
  <si>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</si>
  <si>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</si>
  <si>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</si>
  <si>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</si>
  <si>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</si>
  <si>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</si>
  <si>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</si>
  <si>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</si>
  <si>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</si>
  <si>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</si>
  <si>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</si>
  <si>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</si>
  <si>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</si>
  <si>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</si>
  <si>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</si>
  <si>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</si>
  <si>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</si>
  <si>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</si>
  <si>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</si>
  <si>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</si>
  <si>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</si>
  <si>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</si>
  <si>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</si>
  <si>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</si>
  <si>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</si>
  <si>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</si>
  <si>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</si>
  <si>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</si>
  <si>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</si>
  <si>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</si>
  <si>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</si>
  <si>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</si>
  <si>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</si>
  <si>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</si>
  <si>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</si>
  <si>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</si>
  <si>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</si>
  <si>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</si>
  <si>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</si>
  <si>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</si>
  <si>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</si>
  <si>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</si>
  <si>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</si>
  <si>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</si>
  <si>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</si>
  <si>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</si>
  <si>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</si>
  <si>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</si>
  <si>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</si>
  <si>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</si>
  <si>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</si>
  <si>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</si>
  <si>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</si>
  <si>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</si>
  <si>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</si>
  <si>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</si>
  <si>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</si>
  <si>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</si>
  <si>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</si>
  <si>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</si>
  <si>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</si>
  <si>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</si>
  <si>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</si>
  <si>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</si>
  <si>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</si>
  <si>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</si>
  <si>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</si>
  <si>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</si>
  <si>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</si>
  <si>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</si>
  <si>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</si>
  <si>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</si>
  <si>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</si>
  <si>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</si>
  <si>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</si>
  <si>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</si>
  <si>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</si>
  <si>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</si>
  <si>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</si>
  <si>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</si>
  <si>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</si>
  <si>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</si>
  <si>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</si>
  <si>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</si>
  <si>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</si>
  <si>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</si>
  <si>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</si>
  <si>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</si>
  <si>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</si>
  <si>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</si>
  <si>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</si>
  <si>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</si>
  <si>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</si>
  <si>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</si>
  <si>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</si>
  <si>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</si>
  <si>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</si>
  <si>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</si>
  <si>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</si>
  <si>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</si>
  <si>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</si>
  <si>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</si>
  <si>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</si>
  <si>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</si>
  <si>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</si>
  <si>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</si>
  <si>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</si>
  <si>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</si>
  <si>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</si>
  <si>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</si>
  <si>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</si>
  <si>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</si>
  <si>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</si>
  <si>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</si>
  <si>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</si>
  <si>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</si>
  <si>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</si>
  <si>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</si>
  <si>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</si>
  <si>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</si>
  <si>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</si>
  <si>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</si>
  <si>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</si>
  <si>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</si>
  <si>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</si>
  <si>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</si>
  <si>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</si>
  <si>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</si>
  <si>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</si>
  <si>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</si>
  <si>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</si>
  <si>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</si>
  <si>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</si>
  <si>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</si>
  <si>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</si>
  <si>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</si>
  <si>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</si>
  <si>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</si>
  <si>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</si>
  <si>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</si>
  <si>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</si>
  <si>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</si>
  <si>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</si>
  <si>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</si>
  <si>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</si>
  <si>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</si>
  <si>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</si>
  <si>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</si>
  <si>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</si>
  <si>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</si>
  <si>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</si>
  <si>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</si>
  <si>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</si>
  <si>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</si>
  <si>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</si>
  <si>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</si>
  <si>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</si>
  <si>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</si>
  <si>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</si>
  <si>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</si>
  <si>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</si>
  <si>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</si>
  <si>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</si>
  <si>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</si>
  <si>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</si>
  <si>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</si>
  <si>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</si>
  <si>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</si>
  <si>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</si>
  <si>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</si>
  <si>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</si>
  <si>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</si>
  <si>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</si>
  <si>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</si>
  <si>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</si>
  <si>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</si>
  <si>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</si>
  <si>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</si>
  <si>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</si>
  <si>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</si>
  <si>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</si>
  <si>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</si>
  <si>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</si>
  <si>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</si>
  <si>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</si>
  <si>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</si>
  <si>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</si>
  <si>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</si>
  <si>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</si>
  <si>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</si>
  <si>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</si>
  <si>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</si>
  <si>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</si>
  <si>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</si>
  <si>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</si>
  <si>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</si>
  <si>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</si>
  <si>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</si>
  <si>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</si>
  <si>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</si>
  <si>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</si>
  <si>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</si>
  <si>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</si>
  <si>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</si>
  <si>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</si>
  <si>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</si>
  <si>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</si>
  <si>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</si>
  <si>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</si>
  <si>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</si>
  <si>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</si>
  <si>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</si>
  <si>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</si>
  <si>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</si>
  <si>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</si>
  <si>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</si>
  <si>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</si>
  <si>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</si>
  <si>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</si>
  <si>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</si>
  <si>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</si>
  <si>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</si>
  <si>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</si>
  <si>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</si>
  <si>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</si>
  <si>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</si>
  <si>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</si>
  <si>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</si>
  <si>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</si>
  <si>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</si>
  <si>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</si>
  <si>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</si>
  <si>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</si>
  <si>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</si>
  <si>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</si>
  <si>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</si>
  <si>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</si>
  <si>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</si>
  <si>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</si>
  <si>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</si>
  <si>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</si>
  <si>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</si>
  <si>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</si>
  <si>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</si>
  <si>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</si>
  <si>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</si>
  <si>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</si>
  <si>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</si>
  <si>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</si>
  <si>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</si>
  <si>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</si>
  <si>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</si>
  <si>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</si>
  <si>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</si>
  <si>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</si>
  <si>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</si>
  <si>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</si>
  <si>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</si>
  <si>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</si>
  <si>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</si>
  <si>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</si>
  <si>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</si>
  <si>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</si>
  <si>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</si>
  <si>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</si>
  <si>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</si>
  <si>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</si>
  <si>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</si>
  <si>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</si>
  <si>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</si>
  <si>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</si>
  <si>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</si>
  <si>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</si>
  <si>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</si>
  <si>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</si>
  <si>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</si>
  <si>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</si>
  <si>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</si>
  <si>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</si>
  <si>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</si>
  <si>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</si>
  <si>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</si>
  <si>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</si>
  <si>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</si>
  <si>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</si>
  <si>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</si>
  <si>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</si>
  <si>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</si>
  <si>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</si>
  <si>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</si>
  <si>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</si>
  <si>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</si>
  <si>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</si>
  <si>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</si>
  <si>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</si>
  <si>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</si>
  <si>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</si>
  <si>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</si>
  <si>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</si>
  <si>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</si>
  <si>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</si>
  <si>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</si>
  <si>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</si>
  <si>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</si>
  <si>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</si>
  <si>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</si>
  <si>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</si>
  <si>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</si>
  <si>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</si>
  <si>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</si>
  <si>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</si>
  <si>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</si>
  <si>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</si>
  <si>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</si>
  <si>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</si>
  <si>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</si>
  <si>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</si>
  <si>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</si>
  <si>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</si>
  <si>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</si>
  <si>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</si>
  <si>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</si>
  <si>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</si>
  <si>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</si>
  <si>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</si>
  <si>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</si>
  <si>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</si>
  <si>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</si>
  <si>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</si>
  <si>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</si>
  <si>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</si>
  <si>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</si>
  <si>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</si>
  <si>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</si>
  <si>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</si>
  <si>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</si>
  <si>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</si>
  <si>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</si>
  <si>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</si>
  <si>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</si>
  <si>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</si>
  <si>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</si>
  <si>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</si>
  <si>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</si>
  <si>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</si>
  <si>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</si>
  <si>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</si>
  <si>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</si>
  <si>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</si>
  <si>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</si>
  <si>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</si>
  <si>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</si>
  <si>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</si>
  <si>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</si>
  <si>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</si>
  <si>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</si>
  <si>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</si>
  <si>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</si>
  <si>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</si>
  <si>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</si>
  <si>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</si>
  <si>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</si>
  <si>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</si>
  <si>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</si>
  <si>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</si>
  <si>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</si>
  <si>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</si>
  <si>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</si>
  <si>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</si>
  <si>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</si>
  <si>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</si>
  <si>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</si>
  <si>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</si>
  <si>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</si>
  <si>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</si>
  <si>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</si>
  <si>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</si>
  <si>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</si>
  <si>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</si>
  <si>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</si>
  <si>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</si>
  <si>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</si>
  <si>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</si>
  <si>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</si>
  <si>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</si>
  <si>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</si>
  <si>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</si>
  <si>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</si>
  <si>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</si>
  <si>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</si>
  <si>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</si>
  <si>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</si>
  <si>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</si>
  <si>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</si>
  <si>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</si>
  <si>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</si>
  <si>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</si>
  <si>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</si>
  <si>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</si>
  <si>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</si>
  <si>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</si>
  <si>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</si>
  <si>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</si>
  <si>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</si>
  <si>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</si>
  <si>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</si>
  <si>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</si>
  <si>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</si>
  <si>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</si>
  <si>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</si>
  <si>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</si>
  <si>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</si>
  <si>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</si>
  <si>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</si>
  <si>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</si>
  <si>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</si>
  <si>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</si>
  <si>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</si>
  <si>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</si>
  <si>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</si>
  <si>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</si>
  <si>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</si>
  <si>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</si>
  <si>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</si>
  <si>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</si>
  <si>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</si>
  <si>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</si>
  <si>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</si>
  <si>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</si>
  <si>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</si>
  <si>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</si>
  <si>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</si>
  <si>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</si>
  <si>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</si>
  <si>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</si>
  <si>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</si>
  <si>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</si>
  <si>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</si>
  <si>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</si>
  <si>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</si>
  <si>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</si>
  <si>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</si>
  <si>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</si>
  <si>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</si>
  <si>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</si>
  <si>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</si>
  <si>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</si>
  <si>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</si>
  <si>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</si>
  <si>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</si>
  <si>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</si>
  <si>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</si>
  <si>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</si>
  <si>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</si>
  <si>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</si>
  <si>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</si>
  <si>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</si>
  <si>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</si>
  <si>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</si>
  <si>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</si>
  <si>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</si>
  <si>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</si>
  <si>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</si>
  <si>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</si>
  <si>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</si>
  <si>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</si>
  <si>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</si>
  <si>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</si>
  <si>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</si>
  <si>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</si>
  <si>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</si>
  <si>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</si>
  <si>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</si>
  <si>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</si>
  <si>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</si>
  <si>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</si>
  <si>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</si>
  <si>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</si>
  <si>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</si>
  <si>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</si>
  <si>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</si>
  <si>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</si>
  <si>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</si>
  <si>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</si>
  <si>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</si>
  <si>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</si>
  <si>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</si>
  <si>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</si>
  <si>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</si>
  <si>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</si>
  <si>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</si>
  <si>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</si>
  <si>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</si>
  <si>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</si>
  <si>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</si>
  <si>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</si>
  <si>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</si>
  <si>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</si>
  <si>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</si>
  <si>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</si>
  <si>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</si>
  <si>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</si>
  <si>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</si>
  <si>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</si>
  <si>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</si>
  <si>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</si>
  <si>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</si>
  <si>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</si>
  <si>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</si>
  <si>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</si>
  <si>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</si>
  <si>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</si>
  <si>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</si>
  <si>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</si>
  <si>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</si>
  <si>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</si>
  <si>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</si>
  <si>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</si>
  <si>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</si>
  <si>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</si>
  <si>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</si>
  <si>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</si>
  <si>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</si>
  <si>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</si>
  <si>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</si>
  <si>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</si>
  <si>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</si>
  <si>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</si>
  <si>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</si>
  <si>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</si>
  <si>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</si>
  <si>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</si>
  <si>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</si>
  <si>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</si>
  <si>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</si>
  <si>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</si>
  <si>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</si>
  <si>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</si>
  <si>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</si>
  <si>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</si>
  <si>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</si>
  <si>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</si>
  <si>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</si>
  <si>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</si>
  <si>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</si>
  <si>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</si>
  <si>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</si>
  <si>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</si>
  <si>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</si>
  <si>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</si>
  <si>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</si>
  <si>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</si>
  <si>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</si>
  <si>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</si>
  <si>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</si>
  <si>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</si>
  <si>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</si>
  <si>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</si>
  <si>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</si>
  <si>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</si>
  <si>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</si>
  <si>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</si>
  <si>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</si>
  <si>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</si>
  <si>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</si>
  <si>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</si>
  <si>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</si>
  <si>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</si>
  <si>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</si>
  <si>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</si>
  <si>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</si>
  <si>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</si>
  <si>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</si>
  <si>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</si>
  <si>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</si>
  <si>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</si>
  <si>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</si>
  <si>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</si>
  <si>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</si>
  <si>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</si>
  <si>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</si>
  <si>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</si>
  <si>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</si>
  <si>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</si>
  <si>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</si>
  <si>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</si>
  <si>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</si>
  <si>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</si>
  <si>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</si>
  <si>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</si>
  <si>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</si>
  <si>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</si>
  <si>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</si>
  <si>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</si>
  <si>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</si>
  <si>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</si>
  <si>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</si>
  <si>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</si>
  <si>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</si>
  <si>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</si>
  <si>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</si>
  <si>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</si>
  <si>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</si>
  <si>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</si>
  <si>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</si>
  <si>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</si>
  <si>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</si>
  <si>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</si>
  <si>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</si>
  <si>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</si>
  <si>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</si>
  <si>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</si>
  <si>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</si>
  <si>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</si>
  <si>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</si>
  <si>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</si>
  <si>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</si>
  <si>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</si>
  <si>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</si>
  <si>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</si>
  <si>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</si>
  <si>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</si>
  <si>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</si>
  <si>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</si>
  <si>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</si>
  <si>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</si>
  <si>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</si>
  <si>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</si>
  <si>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</si>
  <si>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</si>
  <si>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</si>
  <si>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</si>
  <si>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</si>
  <si>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</si>
  <si>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</si>
  <si>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</si>
  <si>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</si>
  <si>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</si>
  <si>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</si>
  <si>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</si>
  <si>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</si>
  <si>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</si>
  <si>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</si>
  <si>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</si>
  <si>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</si>
  <si>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</si>
  <si>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</si>
  <si>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</si>
  <si>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</si>
  <si>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</si>
  <si>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</si>
  <si>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</si>
  <si>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</si>
  <si>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</si>
  <si>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</si>
  <si>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</si>
  <si>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</si>
  <si>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</si>
  <si>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</si>
  <si>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</si>
  <si>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</si>
  <si>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</si>
  <si>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</si>
  <si>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</si>
  <si>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</si>
  <si>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</si>
  <si>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</si>
  <si>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</si>
  <si>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</si>
  <si>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</si>
  <si>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</si>
  <si>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</si>
  <si>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</si>
  <si>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</si>
  <si>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</si>
  <si>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</si>
  <si>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</si>
  <si>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</si>
  <si>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</si>
  <si>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</si>
  <si>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</si>
  <si>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</si>
  <si>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</si>
  <si>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</si>
  <si>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</si>
  <si>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</si>
  <si>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</si>
  <si>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</si>
  <si>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</si>
  <si>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</si>
  <si>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</si>
  <si>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</si>
  <si>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</si>
  <si>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</si>
  <si>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</si>
  <si>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</si>
  <si>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</si>
  <si>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</si>
  <si>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</si>
  <si>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</si>
  <si>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</si>
  <si>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</si>
  <si>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</si>
  <si>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</si>
  <si>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</si>
  <si>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</si>
  <si>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</si>
  <si>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</si>
  <si>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</si>
  <si>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</si>
  <si>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</si>
  <si>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</si>
  <si>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</si>
  <si>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</si>
  <si>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</si>
  <si>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</si>
  <si>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</si>
  <si>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</si>
  <si>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</si>
  <si>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</si>
  <si>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</si>
  <si>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</si>
  <si>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</si>
  <si>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</si>
  <si>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</si>
  <si>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</si>
  <si>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</si>
  <si>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</si>
  <si>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</si>
  <si>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</si>
  <si>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</si>
  <si>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</si>
  <si>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</si>
  <si>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</si>
  <si>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</si>
  <si>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</si>
  <si>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</si>
  <si>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</si>
  <si>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</si>
  <si>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</si>
  <si>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</si>
  <si>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</si>
  <si>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</si>
  <si>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</si>
  <si>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</si>
  <si>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</si>
  <si>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</si>
  <si>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</si>
  <si>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</si>
  <si>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</si>
  <si>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</si>
  <si>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</si>
  <si>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</si>
  <si>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</si>
  <si>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</si>
  <si>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</si>
  <si>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</si>
  <si>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</si>
  <si>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</si>
  <si>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</si>
  <si>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</si>
  <si>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</si>
  <si>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</si>
  <si>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</si>
  <si>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</si>
  <si>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</si>
  <si>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</si>
  <si>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</si>
  <si>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</si>
  <si>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</si>
  <si>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</si>
  <si>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</si>
  <si>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</si>
  <si>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</si>
  <si>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</si>
  <si>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</si>
  <si>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</si>
  <si>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</si>
  <si>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</si>
  <si>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</si>
  <si>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</si>
  <si>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</si>
  <si>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</si>
  <si>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</si>
  <si>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</si>
  <si>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</si>
  <si>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</si>
  <si>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</si>
  <si>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</si>
  <si>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</si>
  <si>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</si>
  <si>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</si>
  <si>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</si>
  <si>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</si>
  <si>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</si>
  <si>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</si>
  <si>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</si>
  <si>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</si>
  <si>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</si>
  <si>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</si>
  <si>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</si>
  <si>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</si>
  <si>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</si>
  <si>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</si>
  <si>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</si>
  <si>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</si>
  <si>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</si>
  <si>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</si>
  <si>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</si>
  <si>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</si>
  <si>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</si>
  <si>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</si>
  <si>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</si>
  <si>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</si>
  <si>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</si>
  <si>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</si>
  <si>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</si>
  <si>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</si>
  <si>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</si>
  <si>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</si>
  <si>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</si>
  <si>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</si>
  <si>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</si>
  <si>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</si>
  <si>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</si>
  <si>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</si>
  <si>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</si>
  <si>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</si>
  <si>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</si>
  <si>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</si>
  <si>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</si>
  <si>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</si>
  <si>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</si>
  <si>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</si>
  <si>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</si>
  <si>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</si>
  <si>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</si>
  <si>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</si>
  <si>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</si>
  <si>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</si>
  <si>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</si>
  <si>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</si>
  <si>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</si>
  <si>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</si>
  <si>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</si>
  <si>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</si>
  <si>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</si>
  <si>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</si>
  <si>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</si>
  <si>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</si>
  <si>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</si>
  <si>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</si>
  <si>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</si>
  <si>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</si>
  <si>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</si>
  <si>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</si>
  <si>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</si>
  <si>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</si>
  <si>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</si>
  <si>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</si>
  <si>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</si>
  <si>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</si>
  <si>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</si>
  <si>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</si>
  <si>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</si>
  <si>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</si>
  <si>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</si>
  <si>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</si>
  <si>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</si>
  <si>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</si>
  <si>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</si>
  <si>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</si>
  <si>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</si>
  <si>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</si>
  <si>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</si>
  <si>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</si>
  <si>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</si>
  <si>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</si>
  <si>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</si>
  <si>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</si>
  <si>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</si>
  <si>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</si>
  <si>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</si>
  <si>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</si>
  <si>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</si>
  <si>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</si>
  <si>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</si>
  <si>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</si>
  <si>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</si>
  <si>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</si>
  <si>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</si>
  <si>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</si>
  <si>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</si>
  <si>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</si>
  <si>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</si>
  <si>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</si>
  <si>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</si>
  <si>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</si>
  <si>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</si>
  <si>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</si>
  <si>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</si>
  <si>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</si>
  <si>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</si>
  <si>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</si>
  <si>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</si>
  <si>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</si>
  <si>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</si>
  <si>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</si>
  <si>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</si>
  <si>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</si>
  <si>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</si>
  <si>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</si>
  <si>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</si>
  <si>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</si>
  <si>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</si>
  <si>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</si>
  <si>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</si>
  <si>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</si>
  <si>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</si>
  <si>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</si>
  <si>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</si>
  <si>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</si>
  <si>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</si>
  <si>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</si>
  <si>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</si>
  <si>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</si>
  <si>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</si>
  <si>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</si>
  <si>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</si>
  <si>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</si>
  <si>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</si>
  <si>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</si>
  <si>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</si>
  <si>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</si>
  <si>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</si>
  <si>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</si>
  <si>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</si>
  <si>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</si>
  <si>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</si>
  <si>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</si>
  <si>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</si>
  <si>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</si>
  <si>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</si>
  <si>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</si>
  <si>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</si>
  <si>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</si>
  <si>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</si>
  <si>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</si>
  <si>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</si>
  <si>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</si>
  <si>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</si>
  <si>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</si>
  <si>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</si>
  <si>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</si>
  <si>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</si>
  <si>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</si>
  <si>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</si>
  <si>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</si>
  <si>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</si>
  <si>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</si>
  <si>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</si>
  <si>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</si>
  <si>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</si>
  <si>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</si>
  <si>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</si>
  <si>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</si>
  <si>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</si>
  <si>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</si>
  <si>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</si>
  <si>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</si>
  <si>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</si>
  <si>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</si>
  <si>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</si>
  <si>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</si>
  <si>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</si>
  <si>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</si>
  <si>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</si>
  <si>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</si>
  <si>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</si>
  <si>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</si>
  <si>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</si>
  <si>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</si>
  <si>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</si>
  <si>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</si>
  <si>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</si>
  <si>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</si>
  <si>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</si>
  <si>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</si>
  <si>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</si>
  <si>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</si>
  <si>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</si>
  <si>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</si>
  <si>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</si>
  <si>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</si>
  <si>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</si>
  <si>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</si>
  <si>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</si>
  <si>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</si>
  <si>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</si>
  <si>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</si>
  <si>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</si>
  <si>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</si>
  <si>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</si>
  <si>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</si>
  <si>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</si>
  <si>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</si>
  <si>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</si>
  <si>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</si>
  <si>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</si>
  <si>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</si>
  <si>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</si>
  <si>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</si>
  <si>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</si>
  <si>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</si>
  <si>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</si>
  <si>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</si>
  <si>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</si>
  <si>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</si>
  <si>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</si>
  <si>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</si>
  <si>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</si>
  <si>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</si>
  <si>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</si>
  <si>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</si>
  <si>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</si>
  <si>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</si>
  <si>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</si>
  <si>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</si>
  <si>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</si>
  <si>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</si>
  <si>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</si>
  <si>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</si>
  <si>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</si>
  <si>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</si>
  <si>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</si>
  <si>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</si>
  <si>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</si>
  <si>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</si>
  <si>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</si>
  <si>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</si>
  <si>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</si>
  <si>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</si>
  <si>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</si>
  <si>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</si>
  <si>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</si>
  <si>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</si>
  <si>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</si>
  <si>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</si>
  <si>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</si>
  <si>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</si>
  <si>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</si>
  <si>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</si>
  <si>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</si>
  <si>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</si>
  <si>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</si>
  <si>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</si>
  <si>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</si>
  <si>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</si>
  <si>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</si>
  <si>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</si>
  <si>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</si>
  <si>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</si>
  <si>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</si>
  <si>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</si>
  <si>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</si>
  <si>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</si>
  <si>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</si>
  <si>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</si>
  <si>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</si>
  <si>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</si>
  <si>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</si>
  <si>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</si>
  <si>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</si>
  <si>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</si>
  <si>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</si>
  <si>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</si>
  <si>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</si>
  <si>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</si>
  <si>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</si>
  <si>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</si>
  <si>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</si>
  <si>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</si>
  <si>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</si>
  <si>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</si>
  <si>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</si>
  <si>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</si>
  <si>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</si>
  <si>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</si>
  <si>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</si>
  <si>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</si>
  <si>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</si>
  <si>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</si>
  <si>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</si>
  <si>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</si>
  <si>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</si>
  <si>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</si>
  <si>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</si>
  <si>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</si>
  <si>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</si>
  <si>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</si>
  <si>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</si>
  <si>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</si>
  <si>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</si>
  <si>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</si>
  <si>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</si>
  <si>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</si>
  <si>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</si>
  <si>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</si>
  <si>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</si>
  <si>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</si>
  <si>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</si>
  <si>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</si>
  <si>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</si>
  <si>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</si>
  <si>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</si>
  <si>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</si>
  <si>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</si>
  <si>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</si>
  <si>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</si>
  <si>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</si>
  <si>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</si>
  <si>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</si>
  <si>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</si>
  <si>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</si>
  <si>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</si>
  <si>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</si>
  <si>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</si>
  <si>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</si>
  <si>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</si>
  <si>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</si>
  <si>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</si>
  <si>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</si>
  <si>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</si>
  <si>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</si>
  <si>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</si>
  <si>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</si>
  <si>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</si>
  <si>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</si>
  <si>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</si>
  <si>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</si>
  <si>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</si>
  <si>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</si>
  <si>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</si>
  <si>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</si>
  <si>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</si>
  <si>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</si>
  <si>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</si>
  <si>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</si>
  <si>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</si>
  <si>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</si>
  <si>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</si>
  <si>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</si>
  <si>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</si>
  <si>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</si>
  <si>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</si>
  <si>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</si>
  <si>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</si>
  <si>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</si>
  <si>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</si>
  <si>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</si>
  <si>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</si>
  <si>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</si>
  <si>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</si>
  <si>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</si>
  <si>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</si>
  <si>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</si>
  <si>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</si>
  <si>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</si>
  <si>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</si>
  <si>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</si>
  <si>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</si>
  <si>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</si>
  <si>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</si>
  <si>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</si>
  <si>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</si>
  <si>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</si>
  <si>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</si>
  <si>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</si>
  <si>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</si>
  <si>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</si>
  <si>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</si>
  <si>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</si>
  <si>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</si>
  <si>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</si>
  <si>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</si>
  <si>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</si>
  <si>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</si>
  <si>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</si>
  <si>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</si>
  <si>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</si>
  <si>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</si>
  <si>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</si>
  <si>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</si>
  <si>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</si>
  <si>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</si>
  <si>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</si>
  <si>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</si>
  <si>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</si>
  <si>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</si>
  <si>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</si>
  <si>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</si>
  <si>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</si>
  <si>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</si>
  <si>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</si>
  <si>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</si>
  <si>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</si>
  <si>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</si>
  <si>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</si>
  <si>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</si>
  <si>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</si>
  <si>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</si>
  <si>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</si>
  <si>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</si>
  <si>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</si>
  <si>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</si>
  <si>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</si>
  <si>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</si>
  <si>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</si>
  <si>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</si>
  <si>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</si>
  <si>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</si>
  <si>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</si>
  <si>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</si>
  <si>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</si>
  <si>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</si>
  <si>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</si>
  <si>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</si>
  <si>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</si>
  <si>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</si>
  <si>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</si>
  <si>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</si>
  <si>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</si>
  <si>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</si>
  <si>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</si>
  <si>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</si>
  <si>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</si>
  <si>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</si>
  <si>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</si>
  <si>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</si>
  <si>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</si>
  <si>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</si>
  <si>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</si>
  <si>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</si>
  <si>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</si>
  <si>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</si>
  <si>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</si>
  <si>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</si>
  <si>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</si>
  <si>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</si>
  <si>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</si>
  <si>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</si>
  <si>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</si>
  <si>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</si>
  <si>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</si>
  <si>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</si>
  <si>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</si>
  <si>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</si>
  <si>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</si>
  <si>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</si>
  <si>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</si>
  <si>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</si>
  <si>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</si>
  <si>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</si>
  <si>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</si>
  <si>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</si>
  <si>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</si>
  <si>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</si>
  <si>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</si>
  <si>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</si>
  <si>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</si>
  <si>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</si>
  <si>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</si>
  <si>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</si>
  <si>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</si>
  <si>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</si>
  <si>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</si>
  <si>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</si>
  <si>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</si>
  <si>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</si>
  <si>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</si>
  <si>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</si>
  <si>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</si>
  <si>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</si>
  <si>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</si>
  <si>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</si>
  <si>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</si>
  <si>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</si>
  <si>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</si>
  <si>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</si>
  <si>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</si>
  <si>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</si>
  <si>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</si>
  <si>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</si>
  <si>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</si>
  <si>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</si>
  <si>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</si>
  <si>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</si>
  <si>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</si>
  <si>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</si>
  <si>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</si>
  <si>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</si>
  <si>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</si>
  <si>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</si>
  <si>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</si>
  <si>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</si>
  <si>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</si>
  <si>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</si>
  <si>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</si>
  <si>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</si>
  <si>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</si>
  <si>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</si>
  <si>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</si>
  <si>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</si>
  <si>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</si>
  <si>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</si>
  <si>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</si>
  <si>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</si>
  <si>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</si>
  <si>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</si>
  <si>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</si>
  <si>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</si>
  <si>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</si>
  <si>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</si>
  <si>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</si>
  <si>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</si>
  <si>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</si>
  <si>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</si>
  <si>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</si>
  <si>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</si>
  <si>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</si>
  <si>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</si>
  <si>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</si>
  <si>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</si>
  <si>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</si>
  <si>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</si>
  <si>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</si>
  <si>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</si>
  <si>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</si>
  <si>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</si>
  <si>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</si>
  <si>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</si>
  <si>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</si>
  <si>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</si>
  <si>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</si>
  <si>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</si>
  <si>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</si>
  <si>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</si>
  <si>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</si>
  <si>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</si>
  <si>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</si>
  <si>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</si>
  <si>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</si>
  <si>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</si>
  <si>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</si>
  <si>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</si>
  <si>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</si>
  <si>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</si>
  <si>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</si>
  <si>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</si>
  <si>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</si>
  <si>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</si>
  <si>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</si>
  <si>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</si>
  <si>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</si>
  <si>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</si>
  <si>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</si>
  <si>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</si>
  <si>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</si>
  <si>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</si>
  <si>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</si>
  <si>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</si>
  <si>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</si>
  <si>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</si>
  <si>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</si>
  <si>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</si>
  <si>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</si>
  <si>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</si>
  <si>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</si>
  <si>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</si>
  <si>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</si>
  <si>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</si>
  <si>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</si>
  <si>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</si>
  <si>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</si>
  <si>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</si>
  <si>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</si>
  <si>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</si>
  <si>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</si>
  <si>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</si>
  <si>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</si>
  <si>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</si>
  <si>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</si>
  <si>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</si>
  <si>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</si>
  <si>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</si>
  <si>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</si>
  <si>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</si>
  <si>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</si>
  <si>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</si>
  <si>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</si>
  <si>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</si>
  <si>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</si>
  <si>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</si>
  <si>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</si>
  <si>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</si>
  <si>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</si>
  <si>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</si>
  <si>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</si>
  <si>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</si>
  <si>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</si>
  <si>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</si>
  <si>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</si>
  <si>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</si>
  <si>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</si>
  <si>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</si>
  <si>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</si>
  <si>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</si>
  <si>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</si>
  <si>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</si>
  <si>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</si>
  <si>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</si>
  <si>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</si>
  <si>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</si>
  <si>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</si>
  <si>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</si>
  <si>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</si>
  <si>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</si>
  <si>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</si>
  <si>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</si>
  <si>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</si>
  <si>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</si>
  <si>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</si>
  <si>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</si>
  <si>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</si>
  <si>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</si>
  <si>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</si>
  <si>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</si>
  <si>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</si>
  <si>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</si>
  <si>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</si>
  <si>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</si>
  <si>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</si>
  <si>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</si>
  <si>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</si>
  <si>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</si>
  <si>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</si>
  <si>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</si>
  <si>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</si>
  <si>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</si>
  <si>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</si>
  <si>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</si>
  <si>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</si>
  <si>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</si>
  <si>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</si>
  <si>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</si>
  <si>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</si>
  <si>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</si>
  <si>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</si>
  <si>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</si>
  <si>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</si>
  <si>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</si>
  <si>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</si>
  <si>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</si>
  <si>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</si>
  <si>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</si>
  <si>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</si>
  <si>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</si>
  <si>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</si>
  <si>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</si>
  <si>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</si>
  <si>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</si>
  <si>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</si>
  <si>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</si>
  <si>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</si>
  <si>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</si>
  <si>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</si>
  <si>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</si>
  <si>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</si>
  <si>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</si>
  <si>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</si>
  <si>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</si>
  <si>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</si>
  <si>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</si>
  <si>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</si>
  <si>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</si>
  <si>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</si>
  <si>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</si>
  <si>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</si>
  <si>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</si>
  <si>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</si>
  <si>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</si>
  <si>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</si>
  <si>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</si>
  <si>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</si>
  <si>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</si>
  <si>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</si>
  <si>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</si>
  <si>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</si>
  <si>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</si>
  <si>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</si>
  <si>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</si>
  <si>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</si>
  <si>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</si>
  <si>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</si>
  <si>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</si>
  <si>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</si>
  <si>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</si>
  <si>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</si>
  <si>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</si>
  <si>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</si>
  <si>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</si>
  <si>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</si>
  <si>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</si>
  <si>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</si>
  <si>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</si>
  <si>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</si>
  <si>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</si>
  <si>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</si>
  <si>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</si>
  <si>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</si>
  <si>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</si>
  <si>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</si>
  <si>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</si>
  <si>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</si>
  <si>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</si>
  <si>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</si>
  <si>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</si>
  <si>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</si>
  <si>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</si>
  <si>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</si>
  <si>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</si>
  <si>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</si>
  <si>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</si>
  <si>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</si>
  <si>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</si>
  <si>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</si>
  <si>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</si>
  <si>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</si>
  <si>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</si>
  <si>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</si>
  <si>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</si>
  <si>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</si>
  <si>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</si>
  <si>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</si>
  <si>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</si>
  <si>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</si>
  <si>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</si>
  <si>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</si>
  <si>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</si>
  <si>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</si>
  <si>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</si>
  <si>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</si>
  <si>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</si>
  <si>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</si>
  <si>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</si>
  <si>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</si>
  <si>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</si>
  <si>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</si>
  <si>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</si>
  <si>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</si>
  <si>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</si>
  <si>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</si>
  <si>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</si>
  <si>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</si>
  <si>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</si>
  <si>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</si>
  <si>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</si>
  <si>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</si>
  <si>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</si>
  <si>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</si>
  <si>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</si>
  <si>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</si>
  <si>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</si>
  <si>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</si>
  <si>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</si>
  <si>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</si>
  <si>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</si>
  <si>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</si>
  <si>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</si>
  <si>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</si>
  <si>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</si>
  <si>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</si>
  <si>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</si>
  <si>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</si>
  <si>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</si>
  <si>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</si>
  <si>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</si>
  <si>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</si>
  <si>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</si>
  <si>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</si>
  <si>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</si>
  <si>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</si>
  <si>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</si>
  <si>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</si>
  <si>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</si>
  <si>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</si>
  <si>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</si>
  <si>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</si>
  <si>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</si>
  <si>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</si>
  <si>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</si>
  <si>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</si>
  <si>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</si>
  <si>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</si>
  <si>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</si>
  <si>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</si>
  <si>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</si>
  <si>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</si>
  <si>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</si>
  <si>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</si>
  <si>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</si>
  <si>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</si>
  <si>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</si>
  <si>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</si>
  <si>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</si>
  <si>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</si>
  <si>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</si>
  <si>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</si>
  <si>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</si>
  <si>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</si>
  <si>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</si>
  <si>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</si>
  <si>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</si>
  <si>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</si>
  <si>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</si>
  <si>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</si>
  <si>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</si>
  <si>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</si>
  <si>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</si>
  <si>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</si>
  <si>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</si>
  <si>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</si>
  <si>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</si>
  <si>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</si>
  <si>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</si>
  <si>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</si>
  <si>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</si>
  <si>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</si>
  <si>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</si>
  <si>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</si>
  <si>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</si>
  <si>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</si>
  <si>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</si>
  <si>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</si>
  <si>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</si>
  <si>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</si>
  <si>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</si>
  <si>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</si>
  <si>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</si>
  <si>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</si>
  <si>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</si>
  <si>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</si>
  <si>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</si>
  <si>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</si>
  <si>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</si>
  <si>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</si>
  <si>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</si>
  <si>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</si>
  <si>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</si>
  <si>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</si>
  <si>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</si>
  <si>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</si>
  <si>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</si>
  <si>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</si>
  <si>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</si>
  <si>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</si>
  <si>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</si>
  <si>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</si>
  <si>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</si>
  <si>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</si>
  <si>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</si>
  <si>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</si>
  <si>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</si>
  <si>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</si>
  <si>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</si>
  <si>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</si>
  <si>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</si>
  <si>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</si>
  <si>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</si>
  <si>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</si>
  <si>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</si>
  <si>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</si>
  <si>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</si>
  <si>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</si>
  <si>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</si>
  <si>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</si>
  <si>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</si>
  <si>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</si>
  <si>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</si>
  <si>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</si>
  <si>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</si>
  <si>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</si>
  <si>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</si>
  <si>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</si>
  <si>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</si>
  <si>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</si>
  <si>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</si>
  <si>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</si>
  <si>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</si>
  <si>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</si>
  <si>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</si>
  <si>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</si>
  <si>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</si>
  <si>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</si>
  <si>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</si>
  <si>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</si>
  <si>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</si>
  <si>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</si>
  <si>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</si>
  <si>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</si>
  <si>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</si>
  <si>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</si>
  <si>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</si>
  <si>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</si>
  <si>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</si>
  <si>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</si>
  <si>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</si>
  <si>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</si>
  <si>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</si>
  <si>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</si>
  <si>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</si>
  <si>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</si>
  <si>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</si>
  <si>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</si>
  <si>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</si>
  <si>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</si>
  <si>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</si>
  <si>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</si>
  <si>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</si>
  <si>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</si>
  <si>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</si>
  <si>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</si>
  <si>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</si>
  <si>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</si>
  <si>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</si>
  <si>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</si>
  <si>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</si>
  <si>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</si>
  <si>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</si>
  <si>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</si>
  <si>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</si>
  <si>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</si>
  <si>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</si>
  <si>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</si>
  <si>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</si>
  <si>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</si>
  <si>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</si>
  <si>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</si>
  <si>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</si>
  <si>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</si>
  <si>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</si>
  <si>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</si>
  <si>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</si>
  <si>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</si>
  <si>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</si>
  <si>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</si>
  <si>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</si>
  <si>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</si>
  <si>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</si>
  <si>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</si>
  <si>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</si>
  <si>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</si>
  <si>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</si>
  <si>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</si>
  <si>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</si>
  <si>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</si>
  <si>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</si>
  <si>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</si>
  <si>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</si>
  <si>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</si>
  <si>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</si>
  <si>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</si>
  <si>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</si>
  <si>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</si>
  <si>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</si>
  <si>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</si>
  <si>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</si>
  <si>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</si>
  <si>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</si>
  <si>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</si>
  <si>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</si>
  <si>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</si>
  <si>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</si>
  <si>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</si>
  <si>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</si>
  <si>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</si>
  <si>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</si>
  <si>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</si>
  <si>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</si>
  <si>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</si>
  <si>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</si>
  <si>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</si>
  <si>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</si>
  <si>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</si>
  <si>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</si>
  <si>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</si>
  <si>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</si>
  <si>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</si>
  <si>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</si>
  <si>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</si>
  <si>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</si>
  <si>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</si>
  <si>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</si>
  <si>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</si>
  <si>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</si>
  <si>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</si>
  <si>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</si>
  <si>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</si>
  <si>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</si>
  <si>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</si>
  <si>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</si>
  <si>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</si>
  <si>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</si>
  <si>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</si>
  <si>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</si>
  <si>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</si>
  <si>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</si>
  <si>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</si>
  <si>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</si>
  <si>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</si>
  <si>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</si>
  <si>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</si>
  <si>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</si>
  <si>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</si>
  <si>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</si>
  <si>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</si>
  <si>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</si>
  <si>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</si>
  <si>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</si>
  <si>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</si>
  <si>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</si>
  <si>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</si>
  <si>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</si>
  <si>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</si>
  <si>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</si>
  <si>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</si>
  <si>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</si>
  <si>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</si>
  <si>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</si>
  <si>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</si>
  <si>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</si>
  <si>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</si>
  <si>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</si>
  <si>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</si>
  <si>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</si>
  <si>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</si>
  <si>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</si>
  <si>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</si>
  <si>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</si>
  <si>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</si>
  <si>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</si>
  <si>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</si>
  <si>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</si>
  <si>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</si>
  <si>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</si>
  <si>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</si>
  <si>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</si>
  <si>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</si>
  <si>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</si>
  <si>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</si>
  <si>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</si>
  <si>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</si>
  <si>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</si>
  <si>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</si>
  <si>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</si>
  <si>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</si>
  <si>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</si>
  <si>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</si>
  <si>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</si>
  <si>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</si>
  <si>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</si>
  <si>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</si>
  <si>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</si>
  <si>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</si>
  <si>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</si>
  <si>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</si>
  <si>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</si>
  <si>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</si>
  <si>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</si>
  <si>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</si>
  <si>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</si>
  <si>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</si>
  <si>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</si>
  <si>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</si>
  <si>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</si>
  <si>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</si>
  <si>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</si>
  <si>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</si>
  <si>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</si>
  <si>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</si>
  <si>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</si>
  <si>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</si>
  <si>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</si>
  <si>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</si>
  <si>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</si>
  <si>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</si>
  <si>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</si>
  <si>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</si>
  <si>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</si>
  <si>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</si>
  <si>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</si>
  <si>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</si>
  <si>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</si>
  <si>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</si>
  <si>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</si>
  <si>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</si>
  <si>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</si>
  <si>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</si>
  <si>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</si>
  <si>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</si>
  <si>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</si>
  <si>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</si>
  <si>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</si>
  <si>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</si>
  <si>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</si>
  <si>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</si>
  <si>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</si>
  <si>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</si>
  <si>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</si>
  <si>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</si>
  <si>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</si>
  <si>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</si>
  <si>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</si>
  <si>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</si>
  <si>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</si>
  <si>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</si>
  <si>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</si>
  <si>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</si>
  <si>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</si>
  <si>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</si>
  <si>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</si>
  <si>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</si>
  <si>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</si>
  <si>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</si>
  <si>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</si>
  <si>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</si>
  <si>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</si>
  <si>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</si>
  <si>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</si>
  <si>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</si>
  <si>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</si>
  <si>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</si>
  <si>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</si>
  <si>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</si>
  <si>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</si>
  <si>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</si>
  <si>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</si>
  <si>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</si>
  <si>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</si>
  <si>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</si>
  <si>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</si>
  <si>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</si>
  <si>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</si>
  <si>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</si>
  <si>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</si>
  <si>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</si>
  <si>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</si>
  <si>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</si>
  <si>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</si>
  <si>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</si>
  <si>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</si>
  <si>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</si>
  <si>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</si>
  <si>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</si>
  <si>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</si>
  <si>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</si>
  <si>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</si>
  <si>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</si>
  <si>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</si>
  <si>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</si>
  <si>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</si>
  <si>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</si>
  <si>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</si>
  <si>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</si>
  <si>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</si>
  <si>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</si>
  <si>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</si>
  <si>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</si>
  <si>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</si>
  <si>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</si>
  <si>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</si>
  <si>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</si>
  <si>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</si>
  <si>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</si>
  <si>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</si>
  <si>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</si>
  <si>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</si>
  <si>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</si>
  <si>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</si>
  <si>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</si>
  <si>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</si>
  <si>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</si>
  <si>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</si>
  <si>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</si>
  <si>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</si>
  <si>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</si>
  <si>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</si>
  <si>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</si>
  <si>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</si>
  <si>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</si>
  <si>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</si>
  <si>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</si>
  <si>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</si>
  <si>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</si>
  <si>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</si>
  <si>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</si>
  <si>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</si>
  <si>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</si>
  <si>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</si>
  <si>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</si>
  <si>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</si>
  <si>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</si>
  <si>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</si>
  <si>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</si>
  <si>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</si>
  <si>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</si>
  <si>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</si>
  <si>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</si>
  <si>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</si>
  <si>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</si>
  <si>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</si>
  <si>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</si>
  <si>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</si>
  <si>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</si>
  <si>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</si>
  <si>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</si>
  <si>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</si>
  <si>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</si>
  <si>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</si>
  <si>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</si>
  <si>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</si>
  <si>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</si>
  <si>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</si>
  <si>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</si>
  <si>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</si>
  <si>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</si>
  <si>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</si>
  <si>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</si>
  <si>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</si>
  <si>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</si>
  <si>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</si>
  <si>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</si>
  <si>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</si>
  <si>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</si>
  <si>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</si>
  <si>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</si>
  <si>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</si>
  <si>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</si>
  <si>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</si>
  <si>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</si>
  <si>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</si>
  <si>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</si>
  <si>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</si>
  <si>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</si>
  <si>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</si>
  <si>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</si>
  <si>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</si>
  <si>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</si>
  <si>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</si>
  <si>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</si>
  <si>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</si>
  <si>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</si>
  <si>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</si>
  <si>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</si>
  <si>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</si>
  <si>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</si>
  <si>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</si>
  <si>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</si>
  <si>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</si>
  <si>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</si>
  <si>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</si>
  <si>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</si>
  <si>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</si>
  <si>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</si>
  <si>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</si>
  <si>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</si>
  <si>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</si>
  <si>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</si>
  <si>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</si>
  <si>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</si>
  <si>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</si>
  <si>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</si>
  <si>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</si>
  <si>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</si>
  <si>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</si>
  <si>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</si>
  <si>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</si>
  <si>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</si>
  <si>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</si>
  <si>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</si>
  <si>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</si>
  <si>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</si>
  <si>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</si>
  <si>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</si>
  <si>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</si>
  <si>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</si>
  <si>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</si>
  <si>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</si>
  <si>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</si>
  <si>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</si>
  <si>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</si>
  <si>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</si>
  <si>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</si>
  <si>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</si>
  <si>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</si>
  <si>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</si>
  <si>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</si>
  <si>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</si>
  <si>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</si>
  <si>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</si>
  <si>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</si>
  <si>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</si>
  <si>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</si>
  <si>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</si>
  <si>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</si>
  <si>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</si>
  <si>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</si>
  <si>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</si>
  <si>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</si>
  <si>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</si>
  <si>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</si>
  <si>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</si>
  <si>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</si>
  <si>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</si>
  <si>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</si>
  <si>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</si>
  <si>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</si>
  <si>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</si>
  <si>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</si>
  <si>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</si>
  <si>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</si>
  <si>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</si>
  <si>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</si>
  <si>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</si>
  <si>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</si>
  <si>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</si>
  <si>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</si>
  <si>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</si>
  <si>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</si>
  <si>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</si>
  <si>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</si>
  <si>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</si>
  <si>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</si>
  <si>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</si>
  <si>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</si>
  <si>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</si>
  <si>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</si>
  <si>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</si>
  <si>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</si>
  <si>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</si>
  <si>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</si>
  <si>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</si>
  <si>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</si>
  <si>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</si>
  <si>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</si>
  <si>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</si>
  <si>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</si>
  <si>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</si>
  <si>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</si>
  <si>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</si>
  <si>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</si>
  <si>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</si>
  <si>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</si>
  <si>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</si>
  <si>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</si>
  <si>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</si>
  <si>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</si>
  <si>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</si>
  <si>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</si>
  <si>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</si>
  <si>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</si>
  <si>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</si>
  <si>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</si>
  <si>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</si>
  <si>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</si>
  <si>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</si>
  <si>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</si>
  <si>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</si>
  <si>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</si>
  <si>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</si>
  <si>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</si>
  <si>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</si>
  <si>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</si>
  <si>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</si>
  <si>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</si>
  <si>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</si>
  <si>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</si>
  <si>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</si>
  <si>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</si>
  <si>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</si>
  <si>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</si>
  <si>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</si>
  <si>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</si>
  <si>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</si>
  <si>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</si>
  <si>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</si>
  <si>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</si>
  <si>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</si>
  <si>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</si>
  <si>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</si>
  <si>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</si>
  <si>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</si>
  <si>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</si>
  <si>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</si>
  <si>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</si>
  <si>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</si>
  <si>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</si>
  <si>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</si>
  <si>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</si>
  <si>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</si>
  <si>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</si>
  <si>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</si>
  <si>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</si>
  <si>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</si>
  <si>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</si>
  <si>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</si>
  <si>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</si>
  <si>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</si>
  <si>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</si>
  <si>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</si>
  <si>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</si>
  <si>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</si>
  <si>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</si>
  <si>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</si>
  <si>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</si>
  <si>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</si>
  <si>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</si>
  <si>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</si>
  <si>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</si>
  <si>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</si>
  <si>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</si>
  <si>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</si>
  <si>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</si>
  <si>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</si>
  <si>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</si>
  <si>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</si>
  <si>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</si>
  <si>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</si>
  <si>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</si>
  <si>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</si>
  <si>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</si>
  <si>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</si>
  <si>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</si>
  <si>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</si>
  <si>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</si>
  <si>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</si>
  <si>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</si>
  <si>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</si>
  <si>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</si>
  <si>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</si>
  <si>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</si>
  <si>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</si>
  <si>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</si>
  <si>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</si>
  <si>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</si>
  <si>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</si>
  <si>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</si>
  <si>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</si>
  <si>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</si>
  <si>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</si>
  <si>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</si>
  <si>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</si>
  <si>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</si>
  <si>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</si>
  <si>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</si>
  <si>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</si>
  <si>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</si>
  <si>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</si>
  <si>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</si>
  <si>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</si>
  <si>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</si>
  <si>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</si>
  <si>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</si>
  <si>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</si>
  <si>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</si>
  <si>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</si>
  <si>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</si>
  <si>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</si>
  <si>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</si>
  <si>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</si>
  <si>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</si>
  <si>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</si>
  <si>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</si>
  <si>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</si>
  <si>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</si>
  <si>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</si>
  <si>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</si>
  <si>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</si>
  <si>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</si>
  <si>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</si>
  <si>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</si>
  <si>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</si>
  <si>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</si>
  <si>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</si>
  <si>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</si>
  <si>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</si>
  <si>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</si>
  <si>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</si>
  <si>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</si>
  <si>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</si>
  <si>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</si>
  <si>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</si>
  <si>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</si>
  <si>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</si>
  <si>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</si>
  <si>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</si>
  <si>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</si>
  <si>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</si>
  <si>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</si>
  <si>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</si>
  <si>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</si>
  <si>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</si>
  <si>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</si>
  <si>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</si>
  <si>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</si>
  <si>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</si>
  <si>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</si>
  <si>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</si>
  <si>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</si>
  <si>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</si>
  <si>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</si>
  <si>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</si>
  <si>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</si>
  <si>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</si>
  <si>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</si>
  <si>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</si>
  <si>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</si>
  <si>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</si>
  <si>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</si>
  <si>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</si>
  <si>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</si>
  <si>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</si>
  <si>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</si>
  <si>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</si>
  <si>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</si>
  <si>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</si>
  <si>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</si>
  <si>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</si>
  <si>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</si>
  <si>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</si>
  <si>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</si>
  <si>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</si>
  <si>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</si>
  <si>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</si>
  <si>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</si>
  <si>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</si>
  <si>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</si>
  <si>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</si>
  <si>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</si>
  <si>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</si>
  <si>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</si>
  <si>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</si>
  <si>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</si>
  <si>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</si>
  <si>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</si>
  <si>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</si>
  <si>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</si>
  <si>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</si>
  <si>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</si>
  <si>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</si>
  <si>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</si>
  <si>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</si>
  <si>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</si>
  <si>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</si>
  <si>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</si>
  <si>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</si>
  <si>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</si>
  <si>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</si>
  <si>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</si>
  <si>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</si>
  <si>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</si>
  <si>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</si>
  <si>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</si>
  <si>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</si>
  <si>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</si>
  <si>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</si>
  <si>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</si>
  <si>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</si>
  <si>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</si>
  <si>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</si>
  <si>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</si>
  <si>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</si>
  <si>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</si>
  <si>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</si>
  <si>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</si>
  <si>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</si>
  <si>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</si>
  <si>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</si>
  <si>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</si>
  <si>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</si>
  <si>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</si>
  <si>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</si>
  <si>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</si>
  <si>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</si>
  <si>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</si>
  <si>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</si>
  <si>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</si>
  <si>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</si>
  <si>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</si>
  <si>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</si>
  <si>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</si>
  <si>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</si>
  <si>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</si>
  <si>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</si>
  <si>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</si>
  <si>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</si>
  <si>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</si>
  <si>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</si>
  <si>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</si>
  <si>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</si>
  <si>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</si>
  <si>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</si>
  <si>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</si>
  <si>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</si>
  <si>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</si>
  <si>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</si>
  <si>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</si>
  <si>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</si>
  <si>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</si>
  <si>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</si>
  <si>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</si>
  <si>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</si>
  <si>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</si>
  <si>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</si>
  <si>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</si>
  <si>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</si>
  <si>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</si>
  <si>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</si>
  <si>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</si>
  <si>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</si>
  <si>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</si>
  <si>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</si>
  <si>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</si>
  <si>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</si>
  <si>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</si>
  <si>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</si>
  <si>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</si>
  <si>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</si>
  <si>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</si>
  <si>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</si>
  <si>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</si>
  <si>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</si>
  <si>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</si>
  <si>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</si>
  <si>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</si>
  <si>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</si>
  <si>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</si>
  <si>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</si>
  <si>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</si>
  <si>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</si>
  <si>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</si>
  <si>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</si>
  <si>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</si>
  <si>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</si>
  <si>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</si>
  <si>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</si>
  <si>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</si>
  <si>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</si>
  <si>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</si>
  <si>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</si>
  <si>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</si>
  <si>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</si>
  <si>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</si>
  <si>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</si>
  <si>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</si>
  <si>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</si>
  <si>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</si>
  <si>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</si>
  <si>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</si>
  <si>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</si>
  <si>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</si>
  <si>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</si>
  <si>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</si>
  <si>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</si>
  <si>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</si>
  <si>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</si>
  <si>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</si>
  <si>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</si>
  <si>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</si>
  <si>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</si>
  <si>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</si>
  <si>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</si>
  <si>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</si>
  <si>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</si>
  <si>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</si>
  <si>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</si>
  <si>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</si>
  <si>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</si>
  <si>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</si>
  <si>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</si>
  <si>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</si>
  <si>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</si>
  <si>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</si>
  <si>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</si>
  <si>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</si>
  <si>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</si>
  <si>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</si>
  <si>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</si>
  <si>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</si>
  <si>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</si>
  <si>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</si>
  <si>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</si>
  <si>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</si>
  <si>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</si>
  <si>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</si>
  <si>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</si>
  <si>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</si>
  <si>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</si>
  <si>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</si>
  <si>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</si>
  <si>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</si>
  <si>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</si>
  <si>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</si>
  <si>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</si>
  <si>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</si>
  <si>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</si>
  <si>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</si>
  <si>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</si>
  <si>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</si>
  <si>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</si>
  <si>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</si>
  <si>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</si>
  <si>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</si>
  <si>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</si>
  <si>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</si>
  <si>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</si>
  <si>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</si>
  <si>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</si>
  <si>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</si>
  <si>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</si>
  <si>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</si>
  <si>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</si>
  <si>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</si>
  <si>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</si>
  <si>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</si>
  <si>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</si>
  <si>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</si>
  <si>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</si>
  <si>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</si>
  <si>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</si>
  <si>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</si>
  <si>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</si>
  <si>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</si>
  <si>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</si>
  <si>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</si>
  <si>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</si>
  <si>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</si>
  <si>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</si>
  <si>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</si>
  <si>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</si>
  <si>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</si>
  <si>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</si>
  <si>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</si>
  <si>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</si>
  <si>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</si>
  <si>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</si>
  <si>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</si>
  <si>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</si>
  <si>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</si>
  <si>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</si>
  <si>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</si>
  <si>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</si>
  <si>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</si>
  <si>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</si>
  <si>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</si>
  <si>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</si>
  <si>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</si>
  <si>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</si>
  <si>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</si>
  <si>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</si>
  <si>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</si>
  <si>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</si>
  <si>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</si>
  <si>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</si>
  <si>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</si>
  <si>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</si>
  <si>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</si>
  <si>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</si>
  <si>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</si>
  <si>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</si>
  <si>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</si>
  <si>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</si>
  <si>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</si>
  <si>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</si>
  <si>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</si>
  <si>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</si>
  <si>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</si>
  <si>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</si>
  <si>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</si>
  <si>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</si>
  <si>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</si>
  <si>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</si>
  <si>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</si>
  <si>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</si>
  <si>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</si>
  <si>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</si>
  <si>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</si>
  <si>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</si>
  <si>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</si>
  <si>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</si>
  <si>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</si>
  <si>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</si>
  <si>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</si>
  <si>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</si>
  <si>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</si>
  <si>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</si>
  <si>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</si>
  <si>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</si>
  <si>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</si>
  <si>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</si>
  <si>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</si>
  <si>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</si>
  <si>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</si>
  <si>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</si>
  <si>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</si>
  <si>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</si>
  <si>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</si>
  <si>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</si>
  <si>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</si>
  <si>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</si>
  <si>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</si>
  <si>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</si>
  <si>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</si>
  <si>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</si>
  <si>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</si>
  <si>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</si>
  <si>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</si>
  <si>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</si>
  <si>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</si>
  <si>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</si>
  <si>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</si>
  <si>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</si>
  <si>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</si>
  <si>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</si>
  <si>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</si>
  <si>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</si>
  <si>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</si>
  <si>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</si>
  <si>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</si>
  <si>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</si>
  <si>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</si>
  <si>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</si>
  <si>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</si>
  <si>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</si>
  <si>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</si>
  <si>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</si>
  <si>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</si>
  <si>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</si>
  <si>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</si>
  <si>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</si>
  <si>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</si>
  <si>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</si>
  <si>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</si>
  <si>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</si>
  <si>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</si>
  <si>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</si>
  <si>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</si>
  <si>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</si>
  <si>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</si>
  <si>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</si>
  <si>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</si>
  <si>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</si>
  <si>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</si>
  <si>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</si>
  <si>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</si>
  <si>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</si>
  <si>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</si>
  <si>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</si>
  <si>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</si>
  <si>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</si>
  <si>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</si>
  <si>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</si>
  <si>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</si>
  <si>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</si>
  <si>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</si>
  <si>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</si>
  <si>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</si>
  <si>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</si>
  <si>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</si>
  <si>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</si>
  <si>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</si>
  <si>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</si>
  <si>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</si>
  <si>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</si>
  <si>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</si>
  <si>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</si>
  <si>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</si>
  <si>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</si>
  <si>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</si>
  <si>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</si>
  <si>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</si>
  <si>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</si>
  <si>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</si>
  <si>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</si>
  <si>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</si>
  <si>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</si>
  <si>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</si>
  <si>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</si>
  <si>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</si>
  <si>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</si>
  <si>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</si>
  <si>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</si>
  <si>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</si>
  <si>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</si>
  <si>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</si>
  <si>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</si>
  <si>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</si>
  <si>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</si>
  <si>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</si>
  <si>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</si>
  <si>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</si>
  <si>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</si>
  <si>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</si>
  <si>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</si>
  <si>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</si>
  <si>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</si>
  <si>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</si>
  <si>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</si>
  <si>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</si>
  <si>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</si>
  <si>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</si>
  <si>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</si>
  <si>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</si>
  <si>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</si>
  <si>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</si>
  <si>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</si>
  <si>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</si>
  <si>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</si>
  <si>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</si>
  <si>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</si>
  <si>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</si>
  <si>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</si>
  <si>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</si>
  <si>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</si>
  <si>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</si>
  <si>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</si>
  <si>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</si>
  <si>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</si>
  <si>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</si>
  <si>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</si>
  <si>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</si>
  <si>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</si>
  <si>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</si>
  <si>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</si>
  <si>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</si>
  <si>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</si>
  <si>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</si>
  <si>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</si>
  <si>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</si>
  <si>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</si>
  <si>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</si>
  <si>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</si>
  <si>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</si>
  <si>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</si>
  <si>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</si>
  <si>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</si>
  <si>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</si>
  <si>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</si>
  <si>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</si>
  <si>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</si>
  <si>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</si>
  <si>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</si>
  <si>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</si>
  <si>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</si>
  <si>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</si>
  <si>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</si>
  <si>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</si>
  <si>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</si>
  <si>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</si>
  <si>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</si>
  <si>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</si>
  <si>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</si>
  <si>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</si>
  <si>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</si>
  <si>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</si>
  <si>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</si>
  <si>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</si>
  <si>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</si>
  <si>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</si>
  <si>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</si>
  <si>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</si>
  <si>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</si>
  <si>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</si>
  <si>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</si>
  <si>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</si>
  <si>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</si>
  <si>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</si>
  <si>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</si>
  <si>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</si>
  <si>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</si>
  <si>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</si>
  <si>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</si>
  <si>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</si>
  <si>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</si>
  <si>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</si>
  <si>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</si>
  <si>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</si>
  <si>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</si>
  <si>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</si>
  <si>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</si>
  <si>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</si>
  <si>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</si>
  <si>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</si>
  <si>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</si>
  <si>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</si>
  <si>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</si>
  <si>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</si>
  <si>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</si>
  <si>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</si>
  <si>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</si>
  <si>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</si>
  <si>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</si>
  <si>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</si>
  <si>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</si>
  <si>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</si>
  <si>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</si>
  <si>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</si>
  <si>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</si>
  <si>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</si>
  <si>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</si>
  <si>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</si>
  <si>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</si>
  <si>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</si>
  <si>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</si>
  <si>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</si>
  <si>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</si>
  <si>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</si>
  <si>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</si>
  <si>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</si>
  <si>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</si>
  <si>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</si>
  <si>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</si>
  <si>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</si>
  <si>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</si>
  <si>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</si>
  <si>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</si>
  <si>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</si>
  <si>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</si>
  <si>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</si>
  <si>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</si>
  <si>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</si>
  <si>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</si>
  <si>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</si>
  <si>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</si>
  <si>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</si>
  <si>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</si>
  <si>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</si>
  <si>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</si>
  <si>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</si>
  <si>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</si>
  <si>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</si>
  <si>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</si>
  <si>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</si>
  <si>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</si>
  <si>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</si>
  <si>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</si>
  <si>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</si>
  <si>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</si>
  <si>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</si>
  <si>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</si>
  <si>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</si>
  <si>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</si>
  <si>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</si>
  <si>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</si>
  <si>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</si>
  <si>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</si>
  <si>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</si>
  <si>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</si>
  <si>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</si>
  <si>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</si>
  <si>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</si>
  <si>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</si>
  <si>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</si>
  <si>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</si>
  <si>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</si>
  <si>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</si>
  <si>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</si>
  <si>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</si>
  <si>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</si>
  <si>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</si>
  <si>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</si>
  <si>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</si>
  <si>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</si>
  <si>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</si>
  <si>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</si>
  <si>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</si>
  <si>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</si>
  <si>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</si>
  <si>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</si>
  <si>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</si>
  <si>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</si>
  <si>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</si>
  <si>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</si>
  <si>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</si>
  <si>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</si>
  <si>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</si>
  <si>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</si>
  <si>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</si>
  <si>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</si>
  <si>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</si>
  <si>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</si>
  <si>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</si>
  <si>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</si>
  <si>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</si>
  <si>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</si>
  <si>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</si>
  <si>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</si>
  <si>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</si>
  <si>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</si>
  <si>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</si>
  <si>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</si>
  <si>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</si>
  <si>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</si>
  <si>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</si>
  <si>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</si>
  <si>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</si>
  <si>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</si>
  <si>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</si>
  <si>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</si>
  <si>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</si>
  <si>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</si>
  <si>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</si>
  <si>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</si>
  <si>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</si>
  <si>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</si>
  <si>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</si>
  <si>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</si>
  <si>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</si>
  <si>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</si>
  <si>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</si>
  <si>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</si>
  <si>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</si>
  <si>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</si>
  <si>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</si>
  <si>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</si>
  <si>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</si>
  <si>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</si>
  <si>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</si>
  <si>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</si>
  <si>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</si>
  <si>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</si>
  <si>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</si>
  <si>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</si>
  <si>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</si>
  <si>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</si>
  <si>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</si>
  <si>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</si>
  <si>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</si>
  <si>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</si>
  <si>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</si>
  <si>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</si>
  <si>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</si>
  <si>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</si>
  <si>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</si>
  <si>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</si>
  <si>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</si>
  <si>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</si>
  <si>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</si>
  <si>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</si>
  <si>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</si>
  <si>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</si>
  <si>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</si>
  <si>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</si>
  <si>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</si>
  <si>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</si>
  <si>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</si>
  <si>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</si>
  <si>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</si>
  <si>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</si>
  <si>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</si>
  <si>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</si>
  <si>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</si>
  <si>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</si>
  <si>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</si>
  <si>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</si>
  <si>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</si>
  <si>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</si>
  <si>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</si>
  <si>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</si>
  <si>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</si>
  <si>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</si>
  <si>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</si>
  <si>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</si>
  <si>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</si>
  <si>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</si>
  <si>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</si>
  <si>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</si>
  <si>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</si>
  <si>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</si>
  <si>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</si>
  <si>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</si>
  <si>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</si>
  <si>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</si>
  <si>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</si>
  <si>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</si>
  <si>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</si>
  <si>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</si>
  <si>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</si>
  <si>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</si>
  <si>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</si>
  <si>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</si>
  <si>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</si>
  <si>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</si>
  <si>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</si>
  <si>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</si>
  <si>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</si>
  <si>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</si>
  <si>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</si>
  <si>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</si>
  <si>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</si>
  <si>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</si>
  <si>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</si>
  <si>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</si>
  <si>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</si>
  <si>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</si>
  <si>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</si>
  <si>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</si>
  <si>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</si>
  <si>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</si>
  <si>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</si>
  <si>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</si>
  <si>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</si>
  <si>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</si>
  <si>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</si>
  <si>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</si>
  <si>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</si>
  <si>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</si>
  <si>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</si>
  <si>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</si>
  <si>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</si>
  <si>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</si>
  <si>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</si>
  <si>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</si>
  <si>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</si>
  <si>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</si>
  <si>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</si>
  <si>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</si>
  <si>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</si>
  <si>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</si>
  <si>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</si>
  <si>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</si>
  <si>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</si>
  <si>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</si>
  <si>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</si>
  <si>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</si>
  <si>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</si>
  <si>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</si>
  <si>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</si>
  <si>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</si>
  <si>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</si>
  <si>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</si>
  <si>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</si>
  <si>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</si>
  <si>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</si>
  <si>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</si>
  <si>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</si>
  <si>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</si>
  <si>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</si>
  <si>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</si>
  <si>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</si>
  <si>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</si>
  <si>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</si>
  <si>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</si>
  <si>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</si>
  <si>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</si>
  <si>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</si>
  <si>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</si>
  <si>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</si>
  <si>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</si>
  <si>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</si>
  <si>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</si>
  <si>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</si>
  <si>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</si>
  <si>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</si>
  <si>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</si>
  <si>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</si>
  <si>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</si>
  <si>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</si>
  <si>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</si>
  <si>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</si>
  <si>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</si>
  <si>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</si>
  <si>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</si>
  <si>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</si>
  <si>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</si>
  <si>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</si>
  <si>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</si>
  <si>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</si>
  <si>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</si>
  <si>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</si>
  <si>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</si>
  <si>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</si>
  <si>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</si>
  <si>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</si>
  <si>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</si>
  <si>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</si>
  <si>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</si>
  <si>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</si>
  <si>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</si>
  <si>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</si>
  <si>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</si>
  <si>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</si>
  <si>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</si>
  <si>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</si>
  <si>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</si>
  <si>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</si>
  <si>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</si>
  <si>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</si>
  <si>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</si>
  <si>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</si>
  <si>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</si>
  <si>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</si>
  <si>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</si>
  <si>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</si>
  <si>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</si>
  <si>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</si>
  <si>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</si>
  <si>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</si>
  <si>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</si>
  <si>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</si>
  <si>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</si>
  <si>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</si>
  <si>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</si>
  <si>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</si>
  <si>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</si>
  <si>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</si>
  <si>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</si>
  <si>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</si>
  <si>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</si>
  <si>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</si>
  <si>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</si>
  <si>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</si>
  <si>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</si>
  <si>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</si>
  <si>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</si>
  <si>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</si>
  <si>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</si>
  <si>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</si>
  <si>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</si>
  <si>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</si>
  <si>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</si>
  <si>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</si>
  <si>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</si>
  <si>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</si>
  <si>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</si>
  <si>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</si>
  <si>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</si>
  <si>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</si>
  <si>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</si>
  <si>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</si>
  <si>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</si>
  <si>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</si>
  <si>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</si>
  <si>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</si>
  <si>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</si>
  <si>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</si>
  <si>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</si>
  <si>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</si>
  <si>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</si>
  <si>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</si>
  <si>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</si>
  <si>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</si>
  <si>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</si>
  <si>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</si>
  <si>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</si>
  <si>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</si>
  <si>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</si>
  <si>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</si>
  <si>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</si>
  <si>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</si>
  <si>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</si>
  <si>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</si>
  <si>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</si>
  <si>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</si>
  <si>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</si>
  <si>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</si>
  <si>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</si>
  <si>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</si>
  <si>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</si>
  <si>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</si>
  <si>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</si>
  <si>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</si>
  <si>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</si>
  <si>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</si>
  <si>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</si>
  <si>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</si>
  <si>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</si>
  <si>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</si>
  <si>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</si>
  <si>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</si>
  <si>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</si>
  <si>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</si>
  <si>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</si>
  <si>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</si>
  <si>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</si>
  <si>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</si>
  <si>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</si>
  <si>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</si>
  <si>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</si>
  <si>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</si>
  <si>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</si>
  <si>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</si>
  <si>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</si>
  <si>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</si>
  <si>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</si>
  <si>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</si>
  <si>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</si>
  <si>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</si>
  <si>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</si>
  <si>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</si>
  <si>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</si>
  <si>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</si>
  <si>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</si>
  <si>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</si>
  <si>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</si>
  <si>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</si>
  <si>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</si>
  <si>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</si>
  <si>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</si>
  <si>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</si>
  <si>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</si>
  <si>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</si>
  <si>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</si>
  <si>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</si>
  <si>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</si>
  <si>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</si>
  <si>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</si>
  <si>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</si>
  <si>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</si>
  <si>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</si>
  <si>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</si>
  <si>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</si>
  <si>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</si>
  <si>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</si>
  <si>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</si>
  <si>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</si>
  <si>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</si>
  <si>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</si>
  <si>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</si>
  <si>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</si>
  <si>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</si>
  <si>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</si>
  <si>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</si>
  <si>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</si>
  <si>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</si>
  <si>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</si>
  <si>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</si>
  <si>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</si>
  <si>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</si>
  <si>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</si>
  <si>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</si>
  <si>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</si>
  <si>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</si>
  <si>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</si>
  <si>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</si>
  <si>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</si>
  <si>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</si>
  <si>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</si>
  <si>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</si>
  <si>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</si>
  <si>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</si>
  <si>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</si>
  <si>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</si>
  <si>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</si>
  <si>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</si>
  <si>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</si>
  <si>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</si>
  <si>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</si>
  <si>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</si>
  <si>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</si>
  <si>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</si>
  <si>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</si>
  <si>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</si>
  <si>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</si>
  <si>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</si>
  <si>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</si>
  <si>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</si>
  <si>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</si>
  <si>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</si>
  <si>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</si>
  <si>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</si>
  <si>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</si>
  <si>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</si>
  <si>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</si>
  <si>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</si>
  <si>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</si>
  <si>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</si>
  <si>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</si>
  <si>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</si>
  <si>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</si>
  <si>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</si>
  <si>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</si>
  <si>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</si>
  <si>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</si>
  <si>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</si>
  <si>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</si>
  <si>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</si>
  <si>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</si>
  <si>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</si>
  <si>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</si>
  <si>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</si>
  <si>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</si>
  <si>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</si>
  <si>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</si>
  <si>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</si>
  <si>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</si>
  <si>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</si>
  <si>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</si>
  <si>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</si>
  <si>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</si>
  <si>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</si>
  <si>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</si>
  <si>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</si>
  <si>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</si>
  <si>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</si>
  <si>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</si>
  <si>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</si>
  <si>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</si>
  <si>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</si>
  <si>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</si>
  <si>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</si>
  <si>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</si>
  <si>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</si>
  <si>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</si>
  <si>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</si>
  <si>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</si>
  <si>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</si>
  <si>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</si>
  <si>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</si>
  <si>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</si>
  <si>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</si>
  <si>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</si>
  <si>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</si>
  <si>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</si>
  <si>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</si>
  <si>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</si>
  <si>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</si>
  <si>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</si>
  <si>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</si>
  <si>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</si>
  <si>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</si>
  <si>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</si>
  <si>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</si>
  <si>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</si>
  <si>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</si>
  <si>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</si>
  <si>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</si>
  <si>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</si>
  <si>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</si>
  <si>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</si>
  <si>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</si>
  <si>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</si>
  <si>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</si>
  <si>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</si>
  <si>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</si>
  <si>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</si>
  <si>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</si>
  <si>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</si>
  <si>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</si>
  <si>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</si>
  <si>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</si>
  <si>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</si>
  <si>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</si>
  <si>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</si>
  <si>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</si>
  <si>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</si>
  <si>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</si>
  <si>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</si>
  <si>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</si>
  <si>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</si>
  <si>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</si>
  <si>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</si>
  <si>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</si>
  <si>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</si>
  <si>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</si>
  <si>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</si>
  <si>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</si>
  <si>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</si>
  <si>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</si>
  <si>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</si>
  <si>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</si>
  <si>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</si>
  <si>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</si>
  <si>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</si>
  <si>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</si>
  <si>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</si>
  <si>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</si>
  <si>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</si>
  <si>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</si>
  <si>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</si>
  <si>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</si>
  <si>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</si>
  <si>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</si>
  <si>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</si>
  <si>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</si>
  <si>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</si>
  <si>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</si>
  <si>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</si>
  <si>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</si>
  <si>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</si>
  <si>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</si>
  <si>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</si>
  <si>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</si>
  <si>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</si>
  <si>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</si>
  <si>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</si>
  <si>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</si>
  <si>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</si>
  <si>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</si>
  <si>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</si>
  <si>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</si>
  <si>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</si>
  <si>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</si>
  <si>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</si>
  <si>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</si>
  <si>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</si>
  <si>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</si>
  <si>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</si>
  <si>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</si>
  <si>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</si>
  <si>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</si>
  <si>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</si>
  <si>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</si>
  <si>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</si>
  <si>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</si>
  <si>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</si>
  <si>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</si>
  <si>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</si>
  <si>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</si>
  <si>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</si>
  <si>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</si>
  <si>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</si>
  <si>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</si>
  <si>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</si>
  <si>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</si>
  <si>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</si>
  <si>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</si>
  <si>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</si>
  <si>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</si>
  <si>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</si>
  <si>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</si>
  <si>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</si>
  <si>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</si>
  <si>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</si>
  <si>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</si>
  <si>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</si>
  <si>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</si>
  <si>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</si>
  <si>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</si>
  <si>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</si>
  <si>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</si>
  <si>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</si>
  <si>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</si>
  <si>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</si>
  <si>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</si>
  <si>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</si>
  <si>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</si>
  <si>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</si>
  <si>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</si>
  <si>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</si>
  <si>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</si>
  <si>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</si>
  <si>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</si>
  <si>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</si>
  <si>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</si>
  <si>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</si>
  <si>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</si>
  <si>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</si>
  <si>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</si>
  <si>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</si>
  <si>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</si>
  <si>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</si>
  <si>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</si>
  <si>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</si>
  <si>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</si>
  <si>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</si>
  <si>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</si>
  <si>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</si>
  <si>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</si>
  <si>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</si>
  <si>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</si>
  <si>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</si>
  <si>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</si>
  <si>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</si>
  <si>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</si>
  <si>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</si>
  <si>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</si>
  <si>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</si>
  <si>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</si>
  <si>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</si>
  <si>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</si>
  <si>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</si>
  <si>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</si>
  <si>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</si>
  <si>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</si>
  <si>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</si>
  <si>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</si>
  <si>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</si>
  <si>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</si>
  <si>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</si>
  <si>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</si>
  <si>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</si>
  <si>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</si>
  <si>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</si>
  <si>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</si>
  <si>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</si>
  <si>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</si>
  <si>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</si>
  <si>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</si>
  <si>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</si>
  <si>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</si>
  <si>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</si>
  <si>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</si>
  <si>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</si>
  <si>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</si>
  <si>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</si>
  <si>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</si>
  <si>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</si>
  <si>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</si>
  <si>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</si>
  <si>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</si>
  <si>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</si>
  <si>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</si>
  <si>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</si>
  <si>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</si>
  <si>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</si>
  <si>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</si>
  <si>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</si>
  <si>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</si>
  <si>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</si>
  <si>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</si>
  <si>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</si>
  <si>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</si>
  <si>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</si>
  <si>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</si>
  <si>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</si>
  <si>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</si>
  <si>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</si>
  <si>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</si>
  <si>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</si>
  <si>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</si>
  <si>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</si>
  <si>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</si>
  <si>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</si>
  <si>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</si>
  <si>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</si>
  <si>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</si>
  <si>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</si>
  <si>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</si>
  <si>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</si>
  <si>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</si>
  <si>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</si>
  <si>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</si>
  <si>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</si>
  <si>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</si>
  <si>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</si>
  <si>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</si>
  <si>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</si>
  <si>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</si>
  <si>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</si>
  <si>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</si>
  <si>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</si>
  <si>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</si>
  <si>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</si>
  <si>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</si>
  <si>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</si>
  <si>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</si>
  <si>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</si>
  <si>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</si>
  <si>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</si>
  <si>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</si>
  <si>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</si>
  <si>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</si>
  <si>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</si>
  <si>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</si>
  <si>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</si>
  <si>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</si>
  <si>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</si>
  <si>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</si>
  <si>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</si>
  <si>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</si>
  <si>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</si>
  <si>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</si>
  <si>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</si>
  <si>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</si>
  <si>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</si>
  <si>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</si>
  <si>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</si>
  <si>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</si>
  <si>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</si>
  <si>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</si>
  <si>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</si>
  <si>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</si>
  <si>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</si>
  <si>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</si>
  <si>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</si>
  <si>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</si>
  <si>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</si>
  <si>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</si>
  <si>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</si>
  <si>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</si>
  <si>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</si>
  <si>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</si>
  <si>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</si>
  <si>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</si>
  <si>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</si>
  <si>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</si>
  <si>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</si>
  <si>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</si>
  <si>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</si>
  <si>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</si>
  <si>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</si>
  <si>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</si>
  <si>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</si>
  <si>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</si>
  <si>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</si>
  <si>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</si>
  <si>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</si>
  <si>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</si>
  <si>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</si>
  <si>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</si>
  <si>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</si>
  <si>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</si>
  <si>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</si>
  <si>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</si>
  <si>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</si>
  <si>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</si>
  <si>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</si>
  <si>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</si>
  <si>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</si>
  <si>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</si>
  <si>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</si>
  <si>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</si>
  <si>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</si>
  <si>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</si>
  <si>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</si>
  <si>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</si>
  <si>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</si>
  <si>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</si>
  <si>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</si>
  <si>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</si>
  <si>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</si>
  <si>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</si>
  <si>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</si>
  <si>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</si>
  <si>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</si>
  <si>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</si>
  <si>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</si>
  <si>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</si>
  <si>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</si>
  <si>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</si>
  <si>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</si>
  <si>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</si>
  <si>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</si>
  <si>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</si>
  <si>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</si>
  <si>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</si>
  <si>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</si>
  <si>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</si>
  <si>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</si>
  <si>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</si>
  <si>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</si>
  <si>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</si>
  <si>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</si>
  <si>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</si>
  <si>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</si>
  <si>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</si>
  <si>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</si>
  <si>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</si>
  <si>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</si>
  <si>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</si>
  <si>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</si>
  <si>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</si>
  <si>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</si>
  <si>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</si>
  <si>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</si>
  <si>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</si>
  <si>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</si>
  <si>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</si>
  <si>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</si>
  <si>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</si>
  <si>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</si>
  <si>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</si>
  <si>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</si>
  <si>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</si>
  <si>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</si>
  <si>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</si>
  <si>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</si>
  <si>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</si>
  <si>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</si>
  <si>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</si>
  <si>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</si>
  <si>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</si>
  <si>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</si>
  <si>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</si>
  <si>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</si>
  <si>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</si>
  <si>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</si>
  <si>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</si>
  <si>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</si>
  <si>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</si>
  <si>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</si>
  <si>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</si>
  <si>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</si>
  <si>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</si>
  <si>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</si>
  <si>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</si>
  <si>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</si>
  <si>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</si>
  <si>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</si>
  <si>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</si>
  <si>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</si>
  <si>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</si>
  <si>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</si>
  <si>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</si>
  <si>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</si>
  <si>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</si>
  <si>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</si>
  <si>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</si>
  <si>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</si>
  <si>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</si>
  <si>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</si>
  <si>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</si>
  <si>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</si>
  <si>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</si>
  <si>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</si>
  <si>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</si>
  <si>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</si>
  <si>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</si>
  <si>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</si>
  <si>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</si>
  <si>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</si>
  <si>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</si>
  <si>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</si>
  <si>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</si>
  <si>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</si>
  <si>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</si>
  <si>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</si>
  <si>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</si>
  <si>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</si>
  <si>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</si>
  <si>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</si>
  <si>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</si>
  <si>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</si>
  <si>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</si>
  <si>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</si>
  <si>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</si>
  <si>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</si>
  <si>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</si>
  <si>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</si>
  <si>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</si>
  <si>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</si>
  <si>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</si>
  <si>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</si>
  <si>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</si>
  <si>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</si>
  <si>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</si>
  <si>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</si>
  <si>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</si>
  <si>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</si>
  <si>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</si>
  <si>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</si>
  <si>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</si>
  <si>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</si>
  <si>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</si>
  <si>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</si>
  <si>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</si>
  <si>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</si>
  <si>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</si>
  <si>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</si>
  <si>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</si>
  <si>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</si>
  <si>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</si>
  <si>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</si>
  <si>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</si>
  <si>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</si>
  <si>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</si>
  <si>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</si>
  <si>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</si>
  <si>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</si>
  <si>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</si>
  <si>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</si>
  <si>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</si>
  <si>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</si>
  <si>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</si>
  <si>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</si>
  <si>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</si>
  <si>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</si>
  <si>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</si>
  <si>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</si>
  <si>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</si>
  <si>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</si>
  <si>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</si>
  <si>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</si>
  <si>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</si>
  <si>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</si>
  <si>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</si>
  <si>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</si>
  <si>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</si>
  <si>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</si>
  <si>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</si>
  <si>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</si>
  <si>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</si>
  <si>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</si>
  <si>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</si>
  <si>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</si>
  <si>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</si>
  <si>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</si>
  <si>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</si>
  <si>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</si>
  <si>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</si>
  <si>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</si>
  <si>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</si>
  <si>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</si>
  <si>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</si>
  <si>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</si>
  <si>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</si>
  <si>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</si>
  <si>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</si>
  <si>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</si>
  <si>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</si>
  <si>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</si>
  <si>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</si>
  <si>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</si>
  <si>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</si>
  <si>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</si>
  <si>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</si>
  <si>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</si>
  <si>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</si>
  <si>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</si>
  <si>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</si>
  <si>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</si>
  <si>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</si>
  <si>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</si>
  <si>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</si>
  <si>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</si>
  <si>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</si>
  <si>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</si>
  <si>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</si>
  <si>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</si>
  <si>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</si>
  <si>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</si>
  <si>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</si>
  <si>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</si>
  <si>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</si>
  <si>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</si>
  <si>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</si>
  <si>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</si>
  <si>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</si>
  <si>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</si>
  <si>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</si>
  <si>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</si>
  <si>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</si>
  <si>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</si>
  <si>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</si>
  <si>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</si>
  <si>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</si>
  <si>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</si>
  <si>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</si>
  <si>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</si>
  <si>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</si>
  <si>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</si>
  <si>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</si>
  <si>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</si>
  <si>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</si>
  <si>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</si>
  <si>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</si>
  <si>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</si>
  <si>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</si>
  <si>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</si>
  <si>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</si>
  <si>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</si>
  <si>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</si>
  <si>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</si>
  <si>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</si>
  <si>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</si>
  <si>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</si>
  <si>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</si>
  <si>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</si>
  <si>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</si>
  <si>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</si>
  <si>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</si>
  <si>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</si>
  <si>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</si>
  <si>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</si>
  <si>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</si>
  <si>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</si>
  <si>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</si>
  <si>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</si>
  <si>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</si>
  <si>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</si>
  <si>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</si>
  <si>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</si>
  <si>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</si>
  <si>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</si>
  <si>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</si>
  <si>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</si>
  <si>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</si>
  <si>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</si>
  <si>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</si>
  <si>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</si>
  <si>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</si>
  <si>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</si>
  <si>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</si>
  <si>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</si>
  <si>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</si>
  <si>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</si>
  <si>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</si>
  <si>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</si>
  <si>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</si>
  <si>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</si>
  <si>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</si>
  <si>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</si>
  <si>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</si>
  <si>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</si>
  <si>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</si>
  <si>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</si>
  <si>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</si>
  <si>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</si>
  <si>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</si>
  <si>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</si>
  <si>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</si>
  <si>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</si>
  <si>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</si>
  <si>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</si>
  <si>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</si>
  <si>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</si>
  <si>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</si>
  <si>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</si>
  <si>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</si>
  <si>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</si>
  <si>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</si>
  <si>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</si>
  <si>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</si>
  <si>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</si>
  <si>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</si>
  <si>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</si>
  <si>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</si>
  <si>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</si>
  <si>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</si>
  <si>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</si>
  <si>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</si>
  <si>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</si>
  <si>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</si>
  <si>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</si>
  <si>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</si>
  <si>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</si>
  <si>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</si>
  <si>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</si>
  <si>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</si>
  <si>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</si>
  <si>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</si>
  <si>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</si>
  <si>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</si>
  <si>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</si>
  <si>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</si>
  <si>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</si>
  <si>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</si>
  <si>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</si>
  <si>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</si>
  <si>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</si>
  <si>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</si>
  <si>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</si>
  <si>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</si>
  <si>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</si>
  <si>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</si>
  <si>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</si>
  <si>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</si>
  <si>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</si>
  <si>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</si>
  <si>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</si>
  <si>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</si>
  <si>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</si>
  <si>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</si>
  <si>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</si>
  <si>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</si>
  <si>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</si>
  <si>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</si>
  <si>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</si>
  <si>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</si>
  <si>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</si>
  <si>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</si>
  <si>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</si>
  <si>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</si>
  <si>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</si>
  <si>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</si>
  <si>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</si>
  <si>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</si>
  <si>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</si>
  <si>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</si>
  <si>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</si>
  <si>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</si>
  <si>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</si>
  <si>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</si>
  <si>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</si>
  <si>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</si>
  <si>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</si>
  <si>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</si>
  <si>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</si>
  <si>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</si>
  <si>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</si>
  <si>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</si>
  <si>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</si>
  <si>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</si>
  <si>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</si>
  <si>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</si>
  <si>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</si>
  <si>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</si>
  <si>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</si>
  <si>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</si>
  <si>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</si>
  <si>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</si>
  <si>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</si>
  <si>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</si>
  <si>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</si>
  <si>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</si>
  <si>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</si>
  <si>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</si>
  <si>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</si>
  <si>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</si>
  <si>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</si>
  <si>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</si>
  <si>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</si>
  <si>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</si>
  <si>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</si>
  <si>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</si>
  <si>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</si>
  <si>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</si>
  <si>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</si>
  <si>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</si>
  <si>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</si>
  <si>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</si>
  <si>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</si>
  <si>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</si>
  <si>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</si>
  <si>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</si>
  <si>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</si>
  <si>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</si>
  <si>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</si>
  <si>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</si>
  <si>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</si>
  <si>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</si>
  <si>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</si>
  <si>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</si>
  <si>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</si>
  <si>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</si>
  <si>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</si>
  <si>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</si>
  <si>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</si>
  <si>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</si>
  <si>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</si>
  <si>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</si>
  <si>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</si>
  <si>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</si>
  <si>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</si>
  <si>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</si>
  <si>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</si>
  <si>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</si>
  <si>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</si>
  <si>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</si>
  <si>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</si>
  <si>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</si>
  <si>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</si>
  <si>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</si>
  <si>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</si>
  <si>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</si>
  <si>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</si>
  <si>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</si>
  <si>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</si>
  <si>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</si>
  <si>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</si>
  <si>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</si>
  <si>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</si>
  <si>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</si>
  <si>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</si>
  <si>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</si>
  <si>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</si>
  <si>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</si>
  <si>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</si>
  <si>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</si>
  <si>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</si>
  <si>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</si>
  <si>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</si>
  <si>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</si>
  <si>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</si>
  <si>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</si>
  <si>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</si>
  <si>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</si>
  <si>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</si>
  <si>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</si>
  <si>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</si>
  <si>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</si>
  <si>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</si>
  <si>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</si>
  <si>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</si>
  <si>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</si>
  <si>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</si>
  <si>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</si>
  <si>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</si>
  <si>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</si>
  <si>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</si>
  <si>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</si>
  <si>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</si>
  <si>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</si>
  <si>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</si>
  <si>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</si>
  <si>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</si>
  <si>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</si>
  <si>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</si>
  <si>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</si>
  <si>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</si>
  <si>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</si>
  <si>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</si>
  <si>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</si>
  <si>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</si>
  <si>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</si>
  <si>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</si>
  <si>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</si>
  <si>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</si>
  <si>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</si>
  <si>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</si>
  <si>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</si>
  <si>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</si>
  <si>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</si>
  <si>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</si>
  <si>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</si>
  <si>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</si>
  <si>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</si>
  <si>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</si>
  <si>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</si>
  <si>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</si>
  <si>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</si>
  <si>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</si>
  <si>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</si>
  <si>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</si>
  <si>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</si>
  <si>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</si>
  <si>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</si>
  <si>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</si>
  <si>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</si>
  <si>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</si>
  <si>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</si>
  <si>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</si>
  <si>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</si>
  <si>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</si>
  <si>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</si>
  <si>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</si>
  <si>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</si>
  <si>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</si>
  <si>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</si>
  <si>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</si>
  <si>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</si>
  <si>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</si>
  <si>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</si>
  <si>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</si>
  <si>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</si>
  <si>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</si>
  <si>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</si>
  <si>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</si>
  <si>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</si>
  <si>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</si>
  <si>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</si>
  <si>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</si>
  <si>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</si>
  <si>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</si>
  <si>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</si>
  <si>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</si>
  <si>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</si>
  <si>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</si>
  <si>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</si>
  <si>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</si>
  <si>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</si>
  <si>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</si>
  <si>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</si>
  <si>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</si>
  <si>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</si>
  <si>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</si>
  <si>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</si>
  <si>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</si>
  <si>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</si>
  <si>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</si>
  <si>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</si>
  <si>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</si>
  <si>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</si>
  <si>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</si>
  <si>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</si>
  <si>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</si>
  <si>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</si>
  <si>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</si>
  <si>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</si>
  <si>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</si>
  <si>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</si>
  <si>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</si>
  <si>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</si>
  <si>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</si>
  <si>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</si>
  <si>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</si>
  <si>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</si>
  <si>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</si>
  <si>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</si>
  <si>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</si>
  <si>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</si>
  <si>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</si>
  <si>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</si>
  <si>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</si>
  <si>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</si>
  <si>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</si>
  <si>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</si>
  <si>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</si>
  <si>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</si>
  <si>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</si>
  <si>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</si>
  <si>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</si>
  <si>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</si>
  <si>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</si>
  <si>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</si>
  <si>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</si>
  <si>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</si>
  <si>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</si>
  <si>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</si>
  <si>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</si>
  <si>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</si>
  <si>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</si>
  <si>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</si>
  <si>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</si>
  <si>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</si>
  <si>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</si>
  <si>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</si>
  <si>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</si>
  <si>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</si>
  <si>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</si>
  <si>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</si>
  <si>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</si>
  <si>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</si>
  <si>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</si>
  <si>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</si>
  <si>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</si>
  <si>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</si>
  <si>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</si>
  <si>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</si>
  <si>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</si>
  <si>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</si>
  <si>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</si>
  <si>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</si>
  <si>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</si>
  <si>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</si>
  <si>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</si>
  <si>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</si>
  <si>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</si>
  <si>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</si>
  <si>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</si>
  <si>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</si>
  <si>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</si>
  <si>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</si>
  <si>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</si>
  <si>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</si>
  <si>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</si>
  <si>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</si>
  <si>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</si>
  <si>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</si>
  <si>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</si>
  <si>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</si>
  <si>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</si>
  <si>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</si>
  <si>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</si>
  <si>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</si>
  <si>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</si>
  <si>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</si>
  <si>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</si>
  <si>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</si>
  <si>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</si>
  <si>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</si>
  <si>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</si>
  <si>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</si>
  <si>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</si>
  <si>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</si>
  <si>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</si>
  <si>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</si>
  <si>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</si>
  <si>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</si>
  <si>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</si>
  <si>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</si>
  <si>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</si>
  <si>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</si>
  <si>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</si>
  <si>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</si>
  <si>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</si>
  <si>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</si>
  <si>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</si>
  <si>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</si>
  <si>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</si>
  <si>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</si>
  <si>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</si>
  <si>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</si>
  <si>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</si>
  <si>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</si>
  <si>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</si>
  <si>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</si>
  <si>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</si>
  <si>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</si>
  <si>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</si>
  <si>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</si>
  <si>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</si>
  <si>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</si>
  <si>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</si>
  <si>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</si>
  <si>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</si>
  <si>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</si>
  <si>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</si>
  <si>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</si>
  <si>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</si>
  <si>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</si>
  <si>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</si>
  <si>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</si>
  <si>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</si>
  <si>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</si>
  <si>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</si>
  <si>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</si>
  <si>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</si>
  <si>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</si>
  <si>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</si>
  <si>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</si>
  <si>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</si>
  <si>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</si>
  <si>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</si>
  <si>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</si>
  <si>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</si>
  <si>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</si>
  <si>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</si>
  <si>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</si>
  <si>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</si>
  <si>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</si>
  <si>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</si>
  <si>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</si>
  <si>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</si>
  <si>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</si>
  <si>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</si>
  <si>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</si>
  <si>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</si>
  <si>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</si>
  <si>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</si>
  <si>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</si>
  <si>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</si>
  <si>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</si>
  <si>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</si>
  <si>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</si>
  <si>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</si>
  <si>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</si>
  <si>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</si>
  <si>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</si>
  <si>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</si>
  <si>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</si>
  <si>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</si>
  <si>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</si>
  <si>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</si>
  <si>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</si>
  <si>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</si>
  <si>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</si>
  <si>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</si>
  <si>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</si>
  <si>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</si>
  <si>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</si>
  <si>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</si>
  <si>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</si>
  <si>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</si>
  <si>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</si>
  <si>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</si>
  <si>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</si>
  <si>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</si>
  <si>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</si>
  <si>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</si>
  <si>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</si>
  <si>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</si>
  <si>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</si>
  <si>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</si>
  <si>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</si>
  <si>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</si>
  <si>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</si>
  <si>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</si>
  <si>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</si>
  <si>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</si>
  <si>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</si>
  <si>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</si>
  <si>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</si>
  <si>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</si>
  <si>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</si>
  <si>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</si>
  <si>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</si>
  <si>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</si>
  <si>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</si>
  <si>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</si>
  <si>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</si>
  <si>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</si>
  <si>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</si>
  <si>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</si>
  <si>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</si>
  <si>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</si>
  <si>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</si>
  <si>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</si>
  <si>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</si>
  <si>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</si>
  <si>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</si>
  <si>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</si>
  <si>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</si>
  <si>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</si>
  <si>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</si>
  <si>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</si>
  <si>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</si>
  <si>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</si>
  <si>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</si>
  <si>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</si>
  <si>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</si>
  <si>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</si>
  <si>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</si>
  <si>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</si>
  <si>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</si>
  <si>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</si>
  <si>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</si>
  <si>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</si>
  <si>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</si>
  <si>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</si>
  <si>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</si>
  <si>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</si>
  <si>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</si>
  <si>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</si>
  <si>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</si>
  <si>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</si>
  <si>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</si>
  <si>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</si>
  <si>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</si>
  <si>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</si>
  <si>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</si>
  <si>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</si>
  <si>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</si>
  <si>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</si>
  <si>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</si>
  <si>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</si>
  <si>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</si>
  <si>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</si>
  <si>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</si>
  <si>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</si>
  <si>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</si>
  <si>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</si>
  <si>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</si>
  <si>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</si>
  <si>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</si>
  <si>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</si>
  <si>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</si>
  <si>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</si>
  <si>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</si>
  <si>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</si>
  <si>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</si>
  <si>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</si>
  <si>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</si>
  <si>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</si>
  <si>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</si>
  <si>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</si>
  <si>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</si>
  <si>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</si>
  <si>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</si>
  <si>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</si>
  <si>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</si>
  <si>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</si>
  <si>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</si>
  <si>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</si>
  <si>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</si>
  <si>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</si>
  <si>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</si>
  <si>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</si>
  <si>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</si>
  <si>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</si>
  <si>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</si>
  <si>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</si>
  <si>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</si>
  <si>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</si>
  <si>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</si>
  <si>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</si>
  <si>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</si>
  <si>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</si>
  <si>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</si>
  <si>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</si>
  <si>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</si>
  <si>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</si>
  <si>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</si>
  <si>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</si>
  <si>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</si>
  <si>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</si>
  <si>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</si>
  <si>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</si>
  <si>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</si>
  <si>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</si>
  <si>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</si>
  <si>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</si>
  <si>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</si>
  <si>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</si>
  <si>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</si>
  <si>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</si>
  <si>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</si>
  <si>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</si>
  <si>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</si>
  <si>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</si>
  <si>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</si>
  <si>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</si>
  <si>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</si>
  <si>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</si>
  <si>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</si>
  <si>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</si>
  <si>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</si>
  <si>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</si>
  <si>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</si>
  <si>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</si>
  <si>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</si>
  <si>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</si>
  <si>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</si>
  <si>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</si>
  <si>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</si>
  <si>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</si>
  <si>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</si>
  <si>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</si>
  <si>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</si>
  <si>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</si>
  <si>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</si>
  <si>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</si>
  <si>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</si>
  <si>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</si>
  <si>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</si>
  <si>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</si>
  <si>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</si>
  <si>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</si>
  <si>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</si>
  <si>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</si>
  <si>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</si>
  <si>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</si>
  <si>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</si>
  <si>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</si>
  <si>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</si>
  <si>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</si>
  <si>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</si>
  <si>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</si>
  <si>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</si>
  <si>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</si>
  <si>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</si>
  <si>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</si>
  <si>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</si>
  <si>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</si>
  <si>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</si>
  <si>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</si>
  <si>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</si>
  <si>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</si>
  <si>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</si>
  <si>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</si>
  <si>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</si>
  <si>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</si>
  <si>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</si>
  <si>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</si>
  <si>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</si>
  <si>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</si>
  <si>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</si>
  <si>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</si>
  <si>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</si>
  <si>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</si>
  <si>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</si>
  <si>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</si>
  <si>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</si>
  <si>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</si>
  <si>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</si>
  <si>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</si>
  <si>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</si>
  <si>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</si>
  <si>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</si>
  <si>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</si>
  <si>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</si>
  <si>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</si>
  <si>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</si>
  <si>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</si>
  <si>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</si>
  <si>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</si>
  <si>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</si>
  <si>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</si>
  <si>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</si>
  <si>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</si>
  <si>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</si>
  <si>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</si>
  <si>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</si>
  <si>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</si>
  <si>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</si>
  <si>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</si>
  <si>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</si>
  <si>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</si>
  <si>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</si>
  <si>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</si>
  <si>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</si>
  <si>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</si>
  <si>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</si>
  <si>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</si>
  <si>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</si>
  <si>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</si>
  <si>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</si>
  <si>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</si>
  <si>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</si>
  <si>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</si>
  <si>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</si>
  <si>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</si>
  <si>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</si>
  <si>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</si>
  <si>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</si>
  <si>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</si>
  <si>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</si>
  <si>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</si>
  <si>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</si>
  <si>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</si>
  <si>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</si>
  <si>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</si>
  <si>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</si>
  <si>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</si>
  <si>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</si>
  <si>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</si>
  <si>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</si>
  <si>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</si>
  <si>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</si>
  <si>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</si>
  <si>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</si>
  <si>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</si>
  <si>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</si>
  <si>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</si>
  <si>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</si>
  <si>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</si>
  <si>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</si>
  <si>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</si>
  <si>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</si>
  <si>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</si>
  <si>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</si>
  <si>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</si>
  <si>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</si>
  <si>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</si>
  <si>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</si>
  <si>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</si>
  <si>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</si>
  <si>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</si>
  <si>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</si>
  <si>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</si>
  <si>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</si>
  <si>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</si>
  <si>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</si>
  <si>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</si>
  <si>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</si>
  <si>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</si>
  <si>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</si>
  <si>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</si>
  <si>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</si>
  <si>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</si>
  <si>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</si>
  <si>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</si>
  <si>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</si>
  <si>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</si>
  <si>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</si>
  <si>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</si>
  <si>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</si>
  <si>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</si>
  <si>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</si>
  <si>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</si>
  <si>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</si>
  <si>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</si>
  <si>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</si>
  <si>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</si>
  <si>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</si>
  <si>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</si>
  <si>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</si>
  <si>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</si>
  <si>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</si>
  <si>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</si>
  <si>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</si>
  <si>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</si>
  <si>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</si>
  <si>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</si>
  <si>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</si>
  <si>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</si>
  <si>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</si>
  <si>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</si>
  <si>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</si>
  <si>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</si>
  <si>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</si>
  <si>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</si>
  <si>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</si>
  <si>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</si>
  <si>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</si>
  <si>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</si>
  <si>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</si>
  <si>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</si>
  <si>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</si>
  <si>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</si>
  <si>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</si>
  <si>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</si>
  <si>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</si>
  <si>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</si>
  <si>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</si>
  <si>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</si>
  <si>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</si>
  <si>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</si>
  <si>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</si>
  <si>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</si>
  <si>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</si>
  <si>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</si>
  <si>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</si>
  <si>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</si>
  <si>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</si>
  <si>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</si>
  <si>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</si>
  <si>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</si>
  <si>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</si>
  <si>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</si>
  <si>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</si>
  <si>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</si>
  <si>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</si>
  <si>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</si>
  <si>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</si>
  <si>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</si>
  <si>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</si>
  <si>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</si>
  <si>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</si>
  <si>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</si>
  <si>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</si>
  <si>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</si>
  <si>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</si>
  <si>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</si>
  <si>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</si>
  <si>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</si>
  <si>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</si>
  <si>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</si>
  <si>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</si>
  <si>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</si>
  <si>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</si>
  <si>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</si>
  <si>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</si>
  <si>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</si>
  <si>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</si>
  <si>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</si>
  <si>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</si>
  <si>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</si>
  <si>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</si>
  <si>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</si>
  <si>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</si>
  <si>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</si>
  <si>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</si>
  <si>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</si>
  <si>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</si>
  <si>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</si>
  <si>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</si>
  <si>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</si>
  <si>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</si>
  <si>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</si>
  <si>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</si>
  <si>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</si>
  <si>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</si>
  <si>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</si>
  <si>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</si>
  <si>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</si>
  <si>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</si>
  <si>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</si>
  <si>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</si>
  <si>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</si>
  <si>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</si>
  <si>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</si>
  <si>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</si>
  <si>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</si>
  <si>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</si>
  <si>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</si>
  <si>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</si>
  <si>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</si>
  <si>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</si>
  <si>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</si>
  <si>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</si>
  <si>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</si>
  <si>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</si>
  <si>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</si>
  <si>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</si>
  <si>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</si>
  <si>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</si>
  <si>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</si>
  <si>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</si>
  <si>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</si>
  <si>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</si>
  <si>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</si>
  <si>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</si>
  <si>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</si>
  <si>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</si>
  <si>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</si>
  <si>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</si>
  <si>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</si>
  <si>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</si>
  <si>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</si>
  <si>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</si>
  <si>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</si>
  <si>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</si>
  <si>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</si>
  <si>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</si>
  <si>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</si>
  <si>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</si>
  <si>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</si>
  <si>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</si>
  <si>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</si>
  <si>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</si>
  <si>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</si>
  <si>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</si>
  <si>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</si>
  <si>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</si>
  <si>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</si>
  <si>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</si>
  <si>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</si>
  <si>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</si>
  <si>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</si>
  <si>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</si>
  <si>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</si>
  <si>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</si>
  <si>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</si>
  <si>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</si>
  <si>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</si>
  <si>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</si>
  <si>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</si>
  <si>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</si>
  <si>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</si>
  <si>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</si>
  <si>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</si>
  <si>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</si>
  <si>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</si>
  <si>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</si>
  <si>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</si>
  <si>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</si>
  <si>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</si>
  <si>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</si>
  <si>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</si>
  <si>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</si>
  <si>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</si>
  <si>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</si>
  <si>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</si>
  <si>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</si>
  <si>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</si>
  <si>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</si>
  <si>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</si>
  <si>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</si>
  <si>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</si>
  <si>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</si>
  <si>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</si>
  <si>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</si>
  <si>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</si>
  <si>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</si>
  <si>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</si>
  <si>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</si>
  <si>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</si>
  <si>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</si>
  <si>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</si>
  <si>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</si>
  <si>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</si>
  <si>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</si>
  <si>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</si>
  <si>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</si>
  <si>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</si>
  <si>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</si>
  <si>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</si>
  <si>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</si>
  <si>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</si>
  <si>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</si>
  <si>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</si>
  <si>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</si>
  <si>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</si>
  <si>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</si>
  <si>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</si>
  <si>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</si>
  <si>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</si>
  <si>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</si>
  <si>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</si>
  <si>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</si>
  <si>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</si>
  <si>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</si>
  <si>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</si>
  <si>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</si>
  <si>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</si>
  <si>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</si>
  <si>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</si>
  <si>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</si>
  <si>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</si>
  <si>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</si>
  <si>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</si>
  <si>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</si>
  <si>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</si>
  <si>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</si>
  <si>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</si>
  <si>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</si>
  <si>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</si>
  <si>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</si>
  <si>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</si>
  <si>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</si>
  <si>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</si>
  <si>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</si>
  <si>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</si>
  <si>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</si>
  <si>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</si>
  <si>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</si>
  <si>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</si>
  <si>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</si>
  <si>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</si>
  <si>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</si>
  <si>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</si>
  <si>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</si>
  <si>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</si>
  <si>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</si>
  <si>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</si>
  <si>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</si>
  <si>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</si>
  <si>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</si>
  <si>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</si>
  <si>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</si>
  <si>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</si>
  <si>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</si>
  <si>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</si>
  <si>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</si>
  <si>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</si>
  <si>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</si>
  <si>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</si>
  <si>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</si>
  <si>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</si>
  <si>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</si>
  <si>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</si>
  <si>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</si>
  <si>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</si>
  <si>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</si>
  <si>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</si>
  <si>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</si>
  <si>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</si>
  <si>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</si>
  <si>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</si>
  <si>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</si>
  <si>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</si>
  <si>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</si>
  <si>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</si>
  <si>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</si>
  <si>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</si>
  <si>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</si>
  <si>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</si>
  <si>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</si>
  <si>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</si>
  <si>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</si>
  <si>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</si>
  <si>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</si>
  <si>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</si>
  <si>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</si>
  <si>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</si>
  <si>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</si>
  <si>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</si>
  <si>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</si>
  <si>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</si>
  <si>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</si>
  <si>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</si>
  <si>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</si>
  <si>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</si>
  <si>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</si>
  <si>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</si>
  <si>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</si>
  <si>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</si>
  <si>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</si>
  <si>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</si>
  <si>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</si>
  <si>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</si>
  <si>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</si>
  <si>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</si>
  <si>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</si>
  <si>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</si>
  <si>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</si>
  <si>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</si>
  <si>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</si>
  <si>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</si>
  <si>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</si>
  <si>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</si>
  <si>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</si>
  <si>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</si>
  <si>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</si>
  <si>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</si>
  <si>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</si>
  <si>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</si>
  <si>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</si>
  <si>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</si>
  <si>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</si>
  <si>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</si>
  <si>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</si>
  <si>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</si>
  <si>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</si>
  <si>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</si>
  <si>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</si>
  <si>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</si>
  <si>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</si>
  <si>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</si>
  <si>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</si>
  <si>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</si>
  <si>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</si>
  <si>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</si>
  <si>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</si>
  <si>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</si>
  <si>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</si>
  <si>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</si>
  <si>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</si>
  <si>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</si>
  <si>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</si>
  <si>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</si>
  <si>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</si>
  <si>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</si>
  <si>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</si>
  <si>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</si>
  <si>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</si>
  <si>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</si>
  <si>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</si>
  <si>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</si>
  <si>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</si>
  <si>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</si>
  <si>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</si>
  <si>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</si>
  <si>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</si>
  <si>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</si>
  <si>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</si>
  <si>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</si>
  <si>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</si>
  <si>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</si>
  <si>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</si>
  <si>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</si>
  <si>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</si>
  <si>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</si>
  <si>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</si>
  <si>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</si>
  <si>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</si>
  <si>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</si>
  <si>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</si>
  <si>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</si>
  <si>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</si>
  <si>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</si>
  <si>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</si>
  <si>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</si>
  <si>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</si>
  <si>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</si>
  <si>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</si>
  <si>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</si>
  <si>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</si>
  <si>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</si>
  <si>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</si>
  <si>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</si>
  <si>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</si>
  <si>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</si>
  <si>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</si>
  <si>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</si>
  <si>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</si>
  <si>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</si>
  <si>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</si>
  <si>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</si>
  <si>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</si>
  <si>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</si>
  <si>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</si>
  <si>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</si>
  <si>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</si>
  <si>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</si>
  <si>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</si>
  <si>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</si>
  <si>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</si>
  <si>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</si>
  <si>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</si>
  <si>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</si>
  <si>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</si>
  <si>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</si>
  <si>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</si>
  <si>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</si>
  <si>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</si>
  <si>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</si>
  <si>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</si>
  <si>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</si>
  <si>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</si>
  <si>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</si>
  <si>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</si>
  <si>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</si>
  <si>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</si>
  <si>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</si>
  <si>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</si>
  <si>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</si>
  <si>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</si>
  <si>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</si>
  <si>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</si>
  <si>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</si>
  <si>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</si>
  <si>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</si>
  <si>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</si>
  <si>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</si>
  <si>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</si>
  <si>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</si>
  <si>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</si>
  <si>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</si>
  <si>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</si>
  <si>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</si>
  <si>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</si>
  <si>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</si>
  <si>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</si>
  <si>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</si>
  <si>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</si>
  <si>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</si>
  <si>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</si>
  <si>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</si>
  <si>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</si>
  <si>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</si>
  <si>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</si>
  <si>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</si>
  <si>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</si>
  <si>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</si>
  <si>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</si>
  <si>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</si>
  <si>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</si>
  <si>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</si>
  <si>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</si>
  <si>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</si>
  <si>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</si>
  <si>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</si>
  <si>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</si>
  <si>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</si>
  <si>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</si>
  <si>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</si>
  <si>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</si>
  <si>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</si>
  <si>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</si>
  <si>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</si>
  <si>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</si>
  <si>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</si>
  <si>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</si>
  <si>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</si>
  <si>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</si>
  <si>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</si>
  <si>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</si>
  <si>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</si>
  <si>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</si>
  <si>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</si>
  <si>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</si>
  <si>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</si>
  <si>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</si>
  <si>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</si>
  <si>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</si>
  <si>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</si>
  <si>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</si>
  <si>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</si>
  <si>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</si>
  <si>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</si>
  <si>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</si>
  <si>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</si>
  <si>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</si>
  <si>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</si>
  <si>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</si>
  <si>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</si>
  <si>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</si>
  <si>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</si>
  <si>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</si>
  <si>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</si>
  <si>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</si>
  <si>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</si>
  <si>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</si>
  <si>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</si>
  <si>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</si>
  <si>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</si>
  <si>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</si>
  <si>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</si>
  <si>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</si>
  <si>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</si>
  <si>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</si>
  <si>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</si>
  <si>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</si>
  <si>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</si>
  <si>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</si>
  <si>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</si>
  <si>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</si>
  <si>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</si>
  <si>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</si>
  <si>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</si>
  <si>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</si>
  <si>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</si>
  <si>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</si>
  <si>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</si>
  <si>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</si>
  <si>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</si>
  <si>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</si>
  <si>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</si>
  <si>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</si>
  <si>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</si>
  <si>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</si>
  <si>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</si>
  <si>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</si>
  <si>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</si>
  <si>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</si>
  <si>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</si>
  <si>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</si>
  <si>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</si>
  <si>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</si>
  <si>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</si>
  <si>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</si>
  <si>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</si>
  <si>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</si>
  <si>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</si>
  <si>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</si>
  <si>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</si>
  <si>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</si>
  <si>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</si>
  <si>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</si>
  <si>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</si>
  <si>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</si>
  <si>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</si>
  <si>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</si>
  <si>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</si>
  <si>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</si>
  <si>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</si>
  <si>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</si>
  <si>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</si>
  <si>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</si>
  <si>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</si>
  <si>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</si>
  <si>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</si>
  <si>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</si>
  <si>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</si>
  <si>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</si>
  <si>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</si>
  <si>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</si>
  <si>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</si>
  <si>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</si>
  <si>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</si>
  <si>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</si>
  <si>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</si>
  <si>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</si>
  <si>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</si>
  <si>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</si>
  <si>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</si>
  <si>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</si>
  <si>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</si>
  <si>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</si>
  <si>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</si>
  <si>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</si>
  <si>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</si>
  <si>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</si>
  <si>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</si>
  <si>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</si>
  <si>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</si>
  <si>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</si>
  <si>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</si>
  <si>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</si>
  <si>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</si>
  <si>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</si>
  <si>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</si>
  <si>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</si>
  <si>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</si>
  <si>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</si>
  <si>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</si>
  <si>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</si>
  <si>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</si>
  <si>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</si>
  <si>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</si>
  <si>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</si>
  <si>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</si>
  <si>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</si>
  <si>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</si>
  <si>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</si>
  <si>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</si>
  <si>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</si>
  <si>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</si>
  <si>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</si>
  <si>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</si>
  <si>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</si>
  <si>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</si>
  <si>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</si>
  <si>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</si>
  <si>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</si>
  <si>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</si>
  <si>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</si>
  <si>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</si>
  <si>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</si>
  <si>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</si>
  <si>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</si>
  <si>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</si>
  <si>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</si>
  <si>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</si>
  <si>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</si>
  <si>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</si>
  <si>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</si>
  <si>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</si>
  <si>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</si>
  <si>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</si>
  <si>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</si>
  <si>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</si>
  <si>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</si>
  <si>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</si>
  <si>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</si>
  <si>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</si>
  <si>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</si>
  <si>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</si>
  <si>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</si>
  <si>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</si>
  <si>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</si>
  <si>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</si>
  <si>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</si>
  <si>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</si>
  <si>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</si>
  <si>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</si>
  <si>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</si>
  <si>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</si>
  <si>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</si>
  <si>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</si>
  <si>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</si>
  <si>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</si>
  <si>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</si>
  <si>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</si>
  <si>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</si>
  <si>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</si>
  <si>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</si>
  <si>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</si>
  <si>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</si>
  <si>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</si>
  <si>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</si>
  <si>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</si>
  <si>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</si>
  <si>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</si>
  <si>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</si>
  <si>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</si>
  <si>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</si>
  <si>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</si>
  <si>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</si>
  <si>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</si>
  <si>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</si>
  <si>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</si>
  <si>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</si>
  <si>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</si>
  <si>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</si>
  <si>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</si>
  <si>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</si>
  <si>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</si>
  <si>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</si>
  <si>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</si>
  <si>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</si>
  <si>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</si>
  <si>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</si>
  <si>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</si>
  <si>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</si>
  <si>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</si>
  <si>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</si>
  <si>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</si>
  <si>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</si>
  <si>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</si>
  <si>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</si>
  <si>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</si>
  <si>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</si>
  <si>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</si>
  <si>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</si>
  <si>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</si>
  <si>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</si>
  <si>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</si>
  <si>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</si>
  <si>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</si>
  <si>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</si>
  <si>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</si>
  <si>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</si>
  <si>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</si>
  <si>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</si>
  <si>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</si>
  <si>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</si>
  <si>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</si>
  <si>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</si>
  <si>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</si>
  <si>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</si>
  <si>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</si>
  <si>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</si>
  <si>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</si>
  <si>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</si>
  <si>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</si>
  <si>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</si>
  <si>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</si>
  <si>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</si>
  <si>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</si>
  <si>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</si>
  <si>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</si>
  <si>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</si>
  <si>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</si>
  <si>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</si>
  <si>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</si>
  <si>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</si>
  <si>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</si>
  <si>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</si>
  <si>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</si>
  <si>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</si>
  <si>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</si>
  <si>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</si>
  <si>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</si>
  <si>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</si>
  <si>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</si>
  <si>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</si>
  <si>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</si>
  <si>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</si>
  <si>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</si>
  <si>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</si>
  <si>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</si>
  <si>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</si>
  <si>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</si>
  <si>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</si>
  <si>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</si>
  <si>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</si>
  <si>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</si>
  <si>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</si>
  <si>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</si>
  <si>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</si>
  <si>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</si>
  <si>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</si>
  <si>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</si>
  <si>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</si>
  <si>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</si>
  <si>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</si>
  <si>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</si>
  <si>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</si>
  <si>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</si>
  <si>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</si>
  <si>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</si>
  <si>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</si>
  <si>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</si>
  <si>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</si>
  <si>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</si>
  <si>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</si>
  <si>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</si>
  <si>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</si>
  <si>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</si>
  <si>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</si>
  <si>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</si>
  <si>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</si>
  <si>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</si>
  <si>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</si>
  <si>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</si>
  <si>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</si>
  <si>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</si>
  <si>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</si>
  <si>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</si>
  <si>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</si>
  <si>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</si>
  <si>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</si>
  <si>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</si>
  <si>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</si>
  <si>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</si>
  <si>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</si>
  <si>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</si>
  <si>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</si>
  <si>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</si>
  <si>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</si>
  <si>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</si>
  <si>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</si>
  <si>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</si>
  <si>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</si>
  <si>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</si>
  <si>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</si>
  <si>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</si>
  <si>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</si>
  <si>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</si>
  <si>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</si>
  <si>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</si>
  <si>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</si>
  <si>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</si>
  <si>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</si>
  <si>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</si>
  <si>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</si>
  <si>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</si>
  <si>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</si>
  <si>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</si>
  <si>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</si>
  <si>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</si>
  <si>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</si>
  <si>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</si>
  <si>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</si>
  <si>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</si>
  <si>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</si>
  <si>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</si>
  <si>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</si>
  <si>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</si>
  <si>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</si>
  <si>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</si>
  <si>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</si>
  <si>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</si>
  <si>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</si>
  <si>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</si>
  <si>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</si>
  <si>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</si>
  <si>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</si>
  <si>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</si>
  <si>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</si>
  <si>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</si>
  <si>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</si>
  <si>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</si>
  <si>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</si>
  <si>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</si>
  <si>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</si>
  <si>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</si>
  <si>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</si>
  <si>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</si>
  <si>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</si>
  <si>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</si>
  <si>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</si>
  <si>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</si>
  <si>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</si>
  <si>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</si>
  <si>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</si>
  <si>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</si>
  <si>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</si>
  <si>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</si>
  <si>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</si>
  <si>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</si>
  <si>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</si>
  <si>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</si>
  <si>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</si>
  <si>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</si>
  <si>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</si>
  <si>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</si>
  <si>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</si>
  <si>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</si>
  <si>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</si>
  <si>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</si>
  <si>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</si>
  <si>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</si>
  <si>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</si>
  <si>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</si>
  <si>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</si>
  <si>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</si>
  <si>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</si>
  <si>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</si>
  <si>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</si>
  <si>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</si>
  <si>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</si>
  <si>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</si>
  <si>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</si>
  <si>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</si>
  <si>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</si>
  <si>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</si>
  <si>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</si>
  <si>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</si>
  <si>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</si>
  <si>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</si>
  <si>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</si>
  <si>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</si>
  <si>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</si>
  <si>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</si>
  <si>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</si>
  <si>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</si>
  <si>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</si>
  <si>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</si>
  <si>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</si>
  <si>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</si>
  <si>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</si>
  <si>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</si>
  <si>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</si>
  <si>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</si>
  <si>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</si>
  <si>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</si>
  <si>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</si>
  <si>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</si>
  <si>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</si>
  <si>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</si>
  <si>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</si>
  <si>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</si>
  <si>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</si>
  <si>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</si>
  <si>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</si>
  <si>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</si>
  <si>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</si>
  <si>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</si>
  <si>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</si>
  <si>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</si>
  <si>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</si>
  <si>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</si>
  <si>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</si>
  <si>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</si>
  <si>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</si>
  <si>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</si>
  <si>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</si>
  <si>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</si>
  <si>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</si>
  <si>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</si>
  <si>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</si>
  <si>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</si>
  <si>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</si>
  <si>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</si>
  <si>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</si>
  <si>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</si>
  <si>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</si>
  <si>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</si>
  <si>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</si>
  <si>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</si>
  <si>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</si>
  <si>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</si>
  <si>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</si>
  <si>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</si>
  <si>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</si>
  <si>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</si>
  <si>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</si>
  <si>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</si>
  <si>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</si>
  <si>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</si>
  <si>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</si>
  <si>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</si>
  <si>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</si>
  <si>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</si>
  <si>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</si>
  <si>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</si>
  <si>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</si>
  <si>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</si>
  <si>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</si>
  <si>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</si>
  <si>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</si>
  <si>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</si>
  <si>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</si>
  <si>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</si>
  <si>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</si>
  <si>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</si>
  <si>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</si>
  <si>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</si>
  <si>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</si>
  <si>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</si>
  <si>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</si>
  <si>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</si>
  <si>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</si>
  <si>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</si>
  <si>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</si>
  <si>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</si>
  <si>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</si>
  <si>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</si>
  <si>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</si>
  <si>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</si>
  <si>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</si>
  <si>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</si>
  <si>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</si>
  <si>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</si>
  <si>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</si>
  <si>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</si>
  <si>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</si>
  <si>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</si>
  <si>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</si>
  <si>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</si>
  <si>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</si>
  <si>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</si>
  <si>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</si>
  <si>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</si>
  <si>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</si>
  <si>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</si>
  <si>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</si>
  <si>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</si>
  <si>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</si>
  <si>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</si>
  <si>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</si>
  <si>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</si>
  <si>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</si>
  <si>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</si>
  <si>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</si>
  <si>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</si>
  <si>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</si>
  <si>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</si>
  <si>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</si>
  <si>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</si>
  <si>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</si>
  <si>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</si>
  <si>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</si>
  <si>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</si>
  <si>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</si>
  <si>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</si>
  <si>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</si>
  <si>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</si>
  <si>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</si>
  <si>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</si>
  <si>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</si>
  <si>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</si>
  <si>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</si>
  <si>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</si>
  <si>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</si>
  <si>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</si>
  <si>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</si>
  <si>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</si>
  <si>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</si>
  <si>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</si>
  <si>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</si>
  <si>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</si>
  <si>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</si>
  <si>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</si>
  <si>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</si>
  <si>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</si>
  <si>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</si>
  <si>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</si>
  <si>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</si>
  <si>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</si>
  <si>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</si>
  <si>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</si>
  <si>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</si>
  <si>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</si>
  <si>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</si>
  <si>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</si>
  <si>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</si>
  <si>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</si>
  <si>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</si>
  <si>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</si>
  <si>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</si>
  <si>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</si>
  <si>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</si>
  <si>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</si>
  <si>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</si>
  <si>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</si>
  <si>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</si>
  <si>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</si>
  <si>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</si>
  <si>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</si>
  <si>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</si>
  <si>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</si>
  <si>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</si>
  <si>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</si>
  <si>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</si>
  <si>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</si>
  <si>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</si>
  <si>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</si>
  <si>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</si>
  <si>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</si>
  <si>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</si>
  <si>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</si>
  <si>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</si>
  <si>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</si>
  <si>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</si>
  <si>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</si>
  <si>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</si>
  <si>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</si>
  <si>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</si>
  <si>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</si>
  <si>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</si>
  <si>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</si>
  <si>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</si>
  <si>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</si>
  <si>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</si>
  <si>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</si>
  <si>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</si>
  <si>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</si>
  <si>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</si>
  <si>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</si>
  <si>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</si>
  <si>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</si>
  <si>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</si>
  <si>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</si>
  <si>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</si>
  <si>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</si>
  <si>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</si>
  <si>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</si>
  <si>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</si>
  <si>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</si>
  <si>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</si>
  <si>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</si>
  <si>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</si>
  <si>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</si>
  <si>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</si>
  <si>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</si>
  <si>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</si>
  <si>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</si>
  <si>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</si>
  <si>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</si>
  <si>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</si>
  <si>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</si>
  <si>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</si>
  <si>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</si>
  <si>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</si>
  <si>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</si>
  <si>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</si>
  <si>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</si>
  <si>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</si>
  <si>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</si>
  <si>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</si>
  <si>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</si>
  <si>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</si>
  <si>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</si>
  <si>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</si>
  <si>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</si>
  <si>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</si>
  <si>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</si>
  <si>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</si>
  <si>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</si>
  <si>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</si>
  <si>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</si>
  <si>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</si>
  <si>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</si>
  <si>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</si>
  <si>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</si>
  <si>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</si>
  <si>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</si>
  <si>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</si>
  <si>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</si>
  <si>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</si>
  <si>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</si>
  <si>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</si>
  <si>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</si>
  <si>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</si>
  <si>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</si>
  <si>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</si>
  <si>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</si>
  <si>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</si>
  <si>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</si>
  <si>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</si>
  <si>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</si>
  <si>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</si>
  <si>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</si>
  <si>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</si>
  <si>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</si>
  <si>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</si>
  <si>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</si>
  <si>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</si>
  <si>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</si>
  <si>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</si>
  <si>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</si>
  <si>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</si>
  <si>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</si>
  <si>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</si>
  <si>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</si>
  <si>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</si>
  <si>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</si>
  <si>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</si>
  <si>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</si>
  <si>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</si>
  <si>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</si>
  <si>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</si>
  <si>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</si>
  <si>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</si>
  <si>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</si>
  <si>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</si>
  <si>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</si>
  <si>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</si>
  <si>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</si>
  <si>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</si>
  <si>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</si>
  <si>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</si>
  <si>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</si>
  <si>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</si>
  <si>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</si>
  <si>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</si>
  <si>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</si>
  <si>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</si>
  <si>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</si>
  <si>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</si>
  <si>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</si>
  <si>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</si>
  <si>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</si>
  <si>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</si>
  <si>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</si>
  <si>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</si>
  <si>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</si>
  <si>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</si>
  <si>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</si>
  <si>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</si>
  <si>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</si>
  <si>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</si>
  <si>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</si>
  <si>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</si>
  <si>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</si>
  <si>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</si>
  <si>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</si>
  <si>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</si>
  <si>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</si>
  <si>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</si>
  <si>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</si>
  <si>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</si>
  <si>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</si>
  <si>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</si>
  <si>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</si>
  <si>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</si>
  <si>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</si>
  <si>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</si>
  <si>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</si>
  <si>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</si>
  <si>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</si>
  <si>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</si>
  <si>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</si>
  <si>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</si>
  <si>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</si>
  <si>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</si>
  <si>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</si>
  <si>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</si>
  <si>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</si>
  <si>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</si>
  <si>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</si>
  <si>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</si>
  <si>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</si>
  <si>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</si>
  <si>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</si>
  <si>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</si>
  <si>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</si>
  <si>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</si>
  <si>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</si>
  <si>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</si>
  <si>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</si>
  <si>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</si>
  <si>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</si>
  <si>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</si>
  <si>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</si>
  <si>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</si>
  <si>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</si>
  <si>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</si>
  <si>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</si>
  <si>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</si>
  <si>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</si>
  <si>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</si>
  <si>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</si>
  <si>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</si>
  <si>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</si>
  <si>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</si>
  <si>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</si>
  <si>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</si>
  <si>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</si>
  <si>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</si>
  <si>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</si>
  <si>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</si>
  <si>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</si>
  <si>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</si>
  <si>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</si>
  <si>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</si>
  <si>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</si>
  <si>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</si>
  <si>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</si>
  <si>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</si>
  <si>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</si>
  <si>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</si>
  <si>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</si>
  <si>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</si>
  <si>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</si>
  <si>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</si>
  <si>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</si>
  <si>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</si>
  <si>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</si>
  <si>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</si>
  <si>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</si>
  <si>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</si>
  <si>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</si>
  <si>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</si>
  <si>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</si>
  <si>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</si>
  <si>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</si>
  <si>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</si>
  <si>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</si>
  <si>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</si>
  <si>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</si>
  <si>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</si>
  <si>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</si>
  <si>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</si>
  <si>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</si>
  <si>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</si>
  <si>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</si>
  <si>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</si>
  <si>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</si>
  <si>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</si>
  <si>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</si>
  <si>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</si>
  <si>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</si>
  <si>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</si>
  <si>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</si>
  <si>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</si>
  <si>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</si>
  <si>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</si>
  <si>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</si>
  <si>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</si>
  <si>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</si>
  <si>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</si>
  <si>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</si>
  <si>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</si>
  <si>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</si>
  <si>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</si>
  <si>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</si>
  <si>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</si>
  <si>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</si>
  <si>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</si>
  <si>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</si>
  <si>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</si>
  <si>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</si>
  <si>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</si>
  <si>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</si>
  <si>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</si>
  <si>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</si>
  <si>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</si>
  <si>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</si>
  <si>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</si>
  <si>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</si>
  <si>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</si>
  <si>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</si>
  <si>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</si>
  <si>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</si>
  <si>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</si>
  <si>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</si>
  <si>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</si>
  <si>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</si>
  <si>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</si>
  <si>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</si>
  <si>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</si>
  <si>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</si>
  <si>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</si>
  <si>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</si>
  <si>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</si>
  <si>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</si>
  <si>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</si>
  <si>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</si>
  <si>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</si>
  <si>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</si>
  <si>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</si>
  <si>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</si>
  <si>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</si>
  <si>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</si>
  <si>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</si>
  <si>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</si>
  <si>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</si>
  <si>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</si>
  <si>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</si>
  <si>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</si>
  <si>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</si>
  <si>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</si>
  <si>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</si>
  <si>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</si>
  <si>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</si>
  <si>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</si>
  <si>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</si>
  <si>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</si>
  <si>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</si>
  <si>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</si>
  <si>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</si>
  <si>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</si>
  <si>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</si>
  <si>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</si>
  <si>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</si>
  <si>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</si>
  <si>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</si>
  <si>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</si>
  <si>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</si>
  <si>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</si>
  <si>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</si>
  <si>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</si>
  <si>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</si>
  <si>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</si>
  <si>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</si>
  <si>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</si>
  <si>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</si>
  <si>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</si>
  <si>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</si>
  <si>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</si>
  <si>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</si>
  <si>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</si>
  <si>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</si>
  <si>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</si>
  <si>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</si>
  <si>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</si>
  <si>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</si>
  <si>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</si>
  <si>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</si>
  <si>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</si>
  <si>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</si>
  <si>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</si>
  <si>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</si>
  <si>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</si>
  <si>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</si>
  <si>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</si>
  <si>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</si>
  <si>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</si>
  <si>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</si>
  <si>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</si>
  <si>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</si>
  <si>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</si>
  <si>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</si>
  <si>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</si>
  <si>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</si>
  <si>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</si>
  <si>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</si>
  <si>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</si>
  <si>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</si>
  <si>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</si>
  <si>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</si>
  <si>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</si>
  <si>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</si>
  <si>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</si>
  <si>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</si>
  <si>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</si>
  <si>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</si>
  <si>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</si>
  <si>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</si>
  <si>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</si>
  <si>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</si>
  <si>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</si>
  <si>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</si>
  <si>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</si>
  <si>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</si>
  <si>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</si>
  <si>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</si>
  <si>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</si>
  <si>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</si>
  <si>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</si>
  <si>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</si>
  <si>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</si>
  <si>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</si>
  <si>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</si>
  <si>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</si>
  <si>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</si>
  <si>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</si>
  <si>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</si>
  <si>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</si>
  <si>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</si>
  <si>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</si>
  <si>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</si>
  <si>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</si>
  <si>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</si>
  <si>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</si>
  <si>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</si>
  <si>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</si>
  <si>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</si>
  <si>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</si>
  <si>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</si>
  <si>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</si>
  <si>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</si>
  <si>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</si>
  <si>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</si>
  <si>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</si>
  <si>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</si>
  <si>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</si>
  <si>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</si>
  <si>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</si>
  <si>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</si>
  <si>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</si>
  <si>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</si>
  <si>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</si>
  <si>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</si>
  <si>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</si>
  <si>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</si>
  <si>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</si>
  <si>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</si>
  <si>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</si>
  <si>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</si>
  <si>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</si>
  <si>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</si>
  <si>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</si>
  <si>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</si>
  <si>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</si>
  <si>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</si>
  <si>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</si>
  <si>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</si>
  <si>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</si>
  <si>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</si>
  <si>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</si>
  <si>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</si>
  <si>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</si>
  <si>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</si>
  <si>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</si>
  <si>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</si>
  <si>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</si>
  <si>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</si>
  <si>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</si>
  <si>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</si>
  <si>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</si>
  <si>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</si>
  <si>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</si>
  <si>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</si>
  <si>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</si>
  <si>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</si>
  <si>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</si>
  <si>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</si>
  <si>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</si>
  <si>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</si>
  <si>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</si>
  <si>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</si>
  <si>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</si>
  <si>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</si>
  <si>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</si>
  <si>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</si>
  <si>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</si>
  <si>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</si>
  <si>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</si>
  <si>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</si>
  <si>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</si>
  <si>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</si>
  <si>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</si>
  <si>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</si>
  <si>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</si>
  <si>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</si>
  <si>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</si>
  <si>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</si>
  <si>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</si>
  <si>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</si>
  <si>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</si>
  <si>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</si>
  <si>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</si>
  <si>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</si>
  <si>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</si>
  <si>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</si>
  <si>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</si>
  <si>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</si>
  <si>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</si>
  <si>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</si>
  <si>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</si>
  <si>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</si>
  <si>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</si>
  <si>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</si>
  <si>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</si>
  <si>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</si>
  <si>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</si>
  <si>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</si>
  <si>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</si>
  <si>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</si>
  <si>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</si>
  <si>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</si>
  <si>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</si>
  <si>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</si>
  <si>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</si>
  <si>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</si>
  <si>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</si>
  <si>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</si>
  <si>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</si>
  <si>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</si>
  <si>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</si>
  <si>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</si>
  <si>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</si>
  <si>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</si>
  <si>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</si>
  <si>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</si>
  <si>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</si>
  <si>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</si>
  <si>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</si>
  <si>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</si>
  <si>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</si>
  <si>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</si>
  <si>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</si>
  <si>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</si>
  <si>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</si>
  <si>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</si>
  <si>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</si>
  <si>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</si>
  <si>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</si>
  <si>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</si>
  <si>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</si>
  <si>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</si>
  <si>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</si>
  <si>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</si>
  <si>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</si>
  <si>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</si>
  <si>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</si>
  <si>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</si>
  <si>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</si>
  <si>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</si>
  <si>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</si>
  <si>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</si>
  <si>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</si>
  <si>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</si>
  <si>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</si>
  <si>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</si>
  <si>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</si>
  <si>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</si>
  <si>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</si>
  <si>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</si>
  <si>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</si>
  <si>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</si>
  <si>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</si>
  <si>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</si>
  <si>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</si>
  <si>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</si>
  <si>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</si>
  <si>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</si>
  <si>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</si>
  <si>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</si>
  <si>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</si>
  <si>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</si>
  <si>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</si>
  <si>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</si>
  <si>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</si>
  <si>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</si>
  <si>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</si>
  <si>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</si>
  <si>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</si>
  <si>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</si>
  <si>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</si>
  <si>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</si>
  <si>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</si>
  <si>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</si>
  <si>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</si>
  <si>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</si>
  <si>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</si>
  <si>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</si>
  <si>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</si>
  <si>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</si>
  <si>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</si>
  <si>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</si>
  <si>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</si>
  <si>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</si>
  <si>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</si>
  <si>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</si>
  <si>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</si>
  <si>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</si>
  <si>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</si>
  <si>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</si>
  <si>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</si>
  <si>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</si>
  <si>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</si>
  <si>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</si>
  <si>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</si>
  <si>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</si>
  <si>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</si>
  <si>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</si>
  <si>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</si>
  <si>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</si>
  <si>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</si>
  <si>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</si>
  <si>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</si>
  <si>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</si>
  <si>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</si>
  <si>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</si>
  <si>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</si>
  <si>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</si>
  <si>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</si>
  <si>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</si>
  <si>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</si>
  <si>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</si>
  <si>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</si>
  <si>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</si>
  <si>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</si>
  <si>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</si>
  <si>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</si>
  <si>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</si>
  <si>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</si>
  <si>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</si>
  <si>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</si>
  <si>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</si>
  <si>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</si>
  <si>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</si>
  <si>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</si>
  <si>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</si>
  <si>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</si>
  <si>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</si>
  <si>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</si>
  <si>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</si>
  <si>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</si>
  <si>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</si>
  <si>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</si>
  <si>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</si>
  <si>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</si>
  <si>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</si>
  <si>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</si>
  <si>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</si>
  <si>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</si>
  <si>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</si>
  <si>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</si>
  <si>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</si>
  <si>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</si>
  <si>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</si>
  <si>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</si>
  <si>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</si>
  <si>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</si>
  <si>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</si>
  <si>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</si>
  <si>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</si>
  <si>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</si>
  <si>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</si>
  <si>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</si>
  <si>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</si>
  <si>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</si>
  <si>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</si>
  <si>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</si>
  <si>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</si>
  <si>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</si>
  <si>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</si>
  <si>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</si>
  <si>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</si>
  <si>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</si>
  <si>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</si>
  <si>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</si>
  <si>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</si>
  <si>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</si>
  <si>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</si>
  <si>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</si>
  <si>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</si>
  <si>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</si>
  <si>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</si>
  <si>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</si>
  <si>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</si>
  <si>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</si>
  <si>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</si>
  <si>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</si>
  <si>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</si>
  <si>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</si>
  <si>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</si>
  <si>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</si>
  <si>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</si>
  <si>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</si>
  <si>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</si>
  <si>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</si>
  <si>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</si>
  <si>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</si>
  <si>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</si>
  <si>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</si>
  <si>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</si>
  <si>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</si>
  <si>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</si>
  <si>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</si>
  <si>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</si>
  <si>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</si>
  <si>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</si>
  <si>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</si>
  <si>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</si>
  <si>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</si>
  <si>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</si>
  <si>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</si>
  <si>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</si>
  <si>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</si>
  <si>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</si>
  <si>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</si>
  <si>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</si>
  <si>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</si>
  <si>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</si>
  <si>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</si>
  <si>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</si>
  <si>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</si>
  <si>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</si>
  <si>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</si>
  <si>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</si>
  <si>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</si>
  <si>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</si>
  <si>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</si>
  <si>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</si>
  <si>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</si>
  <si>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</si>
  <si>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</si>
  <si>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</si>
  <si>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</si>
  <si>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</si>
  <si>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</si>
  <si>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</si>
  <si>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</si>
  <si>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</si>
  <si>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</si>
  <si>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</si>
  <si>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</si>
  <si>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</si>
  <si>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</si>
  <si>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</si>
  <si>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</si>
  <si>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</si>
  <si>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</si>
  <si>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</si>
  <si>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</si>
  <si>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</si>
  <si>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</si>
  <si>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</si>
  <si>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</si>
  <si>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</si>
  <si>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</si>
  <si>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</si>
  <si>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</si>
  <si>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</si>
  <si>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</si>
  <si>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</si>
  <si>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</si>
  <si>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</si>
  <si>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</si>
  <si>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</si>
  <si>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</si>
  <si>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</si>
  <si>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</si>
  <si>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</si>
  <si>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</si>
  <si>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</si>
  <si>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</si>
  <si>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</si>
  <si>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</si>
  <si>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</si>
  <si>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</si>
  <si>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</si>
  <si>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</si>
  <si>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</si>
  <si>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</si>
  <si>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</si>
  <si>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</si>
  <si>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</si>
  <si>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</si>
  <si>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</si>
  <si>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</si>
  <si>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</si>
  <si>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</si>
  <si>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</si>
  <si>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</si>
  <si>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</si>
  <si>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</si>
  <si>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</si>
  <si>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</si>
  <si>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</si>
  <si>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</si>
  <si>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</si>
  <si>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</si>
  <si>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</si>
  <si>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</si>
  <si>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</si>
  <si>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</si>
  <si>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</si>
  <si>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</si>
  <si>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</si>
  <si>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</si>
  <si>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</si>
  <si>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</si>
  <si>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</si>
  <si>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</si>
  <si>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</si>
  <si>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</si>
  <si>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</si>
  <si>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</si>
  <si>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</si>
  <si>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</si>
  <si>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</si>
  <si>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</si>
  <si>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</si>
  <si>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</si>
  <si>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</si>
  <si>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</si>
  <si>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</si>
  <si>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</si>
  <si>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</si>
  <si>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</si>
  <si>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</si>
  <si>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</si>
  <si>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</si>
  <si>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</si>
  <si>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</si>
  <si>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</si>
  <si>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</si>
  <si>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</si>
  <si>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</si>
  <si>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</si>
  <si>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</si>
  <si>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</si>
  <si>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</si>
  <si>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</si>
  <si>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</si>
  <si>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</si>
  <si>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</si>
  <si>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</si>
  <si>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</si>
  <si>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</si>
  <si>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</si>
  <si>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</si>
  <si>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</si>
  <si>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</si>
  <si>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</si>
  <si>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</si>
  <si>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</si>
  <si>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</si>
  <si>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</si>
  <si>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</si>
  <si>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</si>
  <si>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</si>
  <si>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</si>
  <si>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</si>
  <si>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</si>
  <si>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</si>
  <si>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</si>
  <si>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</si>
  <si>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</si>
  <si>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</si>
  <si>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</si>
  <si>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</si>
  <si>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</si>
  <si>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</si>
  <si>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</si>
  <si>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</si>
  <si>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</si>
  <si>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</si>
  <si>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</si>
  <si>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</si>
  <si>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</si>
  <si>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</si>
  <si>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</si>
  <si>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</si>
  <si>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</si>
  <si>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</si>
  <si>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</si>
  <si>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</si>
  <si>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</si>
  <si>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</si>
  <si>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</si>
  <si>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</si>
  <si>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</si>
  <si>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</si>
  <si>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</si>
  <si>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</si>
  <si>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</si>
  <si>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</si>
  <si>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</si>
  <si>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</si>
  <si>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</si>
  <si>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</si>
  <si>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</si>
  <si>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</si>
  <si>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</si>
  <si>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</si>
  <si>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</si>
  <si>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</si>
  <si>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</si>
  <si>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</si>
  <si>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</si>
  <si>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</si>
  <si>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</si>
  <si>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</si>
  <si>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</si>
  <si>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</si>
  <si>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</si>
  <si>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</si>
  <si>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</si>
  <si>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</si>
  <si>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</si>
  <si>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</si>
  <si>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</si>
  <si>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</si>
  <si>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</si>
  <si>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</si>
  <si>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</si>
  <si>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</si>
  <si>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</si>
  <si>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</si>
  <si>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</si>
  <si>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</si>
  <si>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</si>
  <si>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</si>
  <si>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</si>
  <si>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</si>
  <si>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</si>
  <si>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</si>
  <si>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</si>
  <si>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</si>
  <si>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</si>
  <si>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</si>
  <si>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</si>
  <si>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</si>
  <si>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</si>
  <si>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</si>
  <si>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</si>
  <si>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</si>
  <si>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</si>
  <si>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</si>
  <si>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</si>
  <si>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</si>
  <si>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</si>
  <si>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</si>
  <si>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</si>
  <si>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</si>
  <si>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</si>
  <si>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</si>
  <si>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</si>
  <si>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</si>
  <si>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</si>
  <si>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</si>
  <si>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</si>
  <si>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</si>
  <si>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</si>
  <si>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</si>
  <si>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</si>
  <si>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</si>
  <si>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</si>
  <si>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</si>
  <si>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</si>
  <si>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</si>
  <si>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</si>
  <si>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</si>
  <si>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</si>
  <si>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</si>
  <si>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</si>
  <si>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</si>
  <si>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</si>
  <si>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</si>
  <si>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</si>
  <si>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</si>
  <si>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</si>
  <si>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</si>
  <si>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</si>
  <si>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</si>
  <si>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</si>
  <si>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</si>
  <si>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</si>
  <si>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</si>
  <si>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</si>
  <si>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</si>
  <si>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</si>
  <si>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</si>
  <si>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</si>
  <si>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</si>
  <si>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</si>
  <si>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</si>
  <si>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</si>
  <si>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</si>
  <si>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</si>
  <si>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</si>
  <si>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</si>
  <si>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</si>
  <si>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</si>
  <si>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</si>
  <si>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</si>
  <si>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</si>
  <si>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</si>
  <si>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</si>
  <si>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</si>
  <si>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</si>
  <si>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</si>
  <si>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</si>
  <si>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</si>
  <si>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</si>
  <si>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</si>
  <si>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</si>
  <si>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</si>
  <si>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</si>
  <si>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</si>
  <si>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</si>
  <si>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</si>
  <si>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</si>
  <si>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</si>
  <si>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</si>
  <si>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</si>
  <si>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</si>
  <si>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</si>
  <si>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</si>
  <si>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</si>
  <si>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</si>
  <si>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</si>
  <si>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</si>
  <si>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</si>
  <si>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</si>
  <si>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</si>
  <si>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</si>
  <si>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</si>
  <si>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</si>
  <si>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</si>
  <si>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</si>
  <si>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</si>
  <si>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</si>
  <si>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</si>
  <si>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</si>
  <si>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</si>
  <si>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</si>
  <si>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</si>
  <si>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</si>
  <si>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</si>
  <si>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</si>
  <si>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</si>
  <si>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</si>
  <si>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</si>
  <si>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</si>
  <si>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</si>
  <si>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</si>
  <si>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</si>
  <si>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</si>
  <si>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</si>
  <si>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</si>
  <si>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</si>
  <si>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</si>
  <si>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</si>
  <si>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</si>
  <si>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</si>
  <si>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</si>
  <si>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</si>
  <si>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</si>
  <si>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</si>
  <si>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</si>
  <si>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</si>
  <si>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</si>
  <si>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</si>
  <si>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</si>
  <si>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</si>
  <si>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</si>
  <si>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</si>
  <si>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</si>
  <si>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</si>
  <si>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</si>
  <si>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</si>
  <si>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</si>
  <si>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</si>
  <si>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</si>
  <si>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</si>
  <si>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</si>
  <si>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</si>
  <si>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</si>
  <si>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</si>
  <si>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</si>
  <si>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</si>
  <si>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</si>
  <si>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</si>
  <si>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</si>
  <si>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</si>
  <si>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</si>
  <si>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</si>
  <si>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</si>
  <si>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</si>
  <si>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</si>
  <si>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</si>
  <si>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</si>
  <si>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</si>
  <si>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</si>
  <si>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</si>
  <si>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</si>
  <si>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</si>
  <si>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</si>
  <si>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</si>
  <si>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</si>
  <si>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</si>
  <si>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</si>
  <si>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</si>
  <si>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</si>
  <si>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</si>
  <si>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</si>
  <si>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</si>
  <si>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</si>
  <si>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</si>
  <si>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</si>
  <si>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</si>
  <si>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</si>
  <si>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</si>
  <si>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</si>
  <si>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</si>
  <si>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</si>
  <si>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</si>
  <si>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</si>
  <si>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</si>
  <si>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</si>
  <si>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</si>
  <si>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</si>
  <si>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</si>
  <si>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</si>
  <si>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</si>
  <si>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</si>
  <si>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</si>
  <si>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</si>
  <si>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</si>
  <si>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</si>
  <si>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</si>
  <si>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</si>
  <si>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</si>
  <si>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</si>
  <si>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</si>
  <si>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</si>
  <si>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</si>
  <si>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</si>
  <si>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</si>
  <si>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</si>
  <si>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</si>
  <si>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</si>
  <si>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</si>
  <si>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</si>
  <si>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</si>
  <si>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</si>
  <si>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</si>
  <si>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</si>
  <si>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</si>
  <si>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</si>
  <si>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</si>
  <si>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</si>
  <si>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</si>
  <si>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</si>
  <si>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</si>
  <si>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</si>
  <si>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</si>
  <si>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</si>
  <si>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</si>
  <si>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</si>
  <si>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</si>
  <si>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</si>
  <si>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</si>
  <si>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</si>
  <si>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</si>
  <si>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</si>
  <si>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</si>
  <si>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</si>
  <si>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</si>
  <si>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</si>
  <si>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</si>
  <si>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</si>
  <si>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</si>
  <si>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</si>
  <si>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</si>
  <si>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</si>
  <si>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</si>
  <si>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</si>
  <si>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</si>
  <si>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</si>
  <si>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</si>
  <si>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</si>
  <si>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</si>
  <si>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</si>
  <si>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</si>
  <si>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</si>
  <si>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</si>
  <si>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</si>
  <si>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</si>
  <si>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</si>
  <si>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</si>
  <si>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</si>
  <si>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</si>
  <si>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</si>
  <si>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</si>
  <si>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</si>
  <si>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</si>
  <si>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</si>
  <si>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</si>
  <si>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</si>
  <si>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</si>
  <si>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</si>
  <si>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</si>
  <si>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PCM-20251208-00002338</t>
  </si>
  <si>
    <t>site has access issue at night time team will check in the morning &amp; ETA 150 min</t>
  </si>
  <si>
    <t>PCM-20251208-00002676</t>
  </si>
  <si>
    <t>site has access issue at night inside desert area. &amp; ETA 60 min</t>
  </si>
  <si>
    <t>PCM-20251209-00000302</t>
  </si>
  <si>
    <t>ETA 35 KM</t>
  </si>
  <si>
    <t>NO PCM</t>
  </si>
  <si>
    <t>Access road issue team cannot access the site due to water flood , Team on the way need 50 min</t>
  </si>
  <si>
    <t>TT-20251209-00685</t>
  </si>
  <si>
    <t>EM team need 60 min</t>
  </si>
  <si>
    <t xml:space="preserve"> PCM-20250215-00000830 </t>
  </si>
  <si>
    <t>LTE site still down and  site located in aramco area access issue need special permission</t>
  </si>
  <si>
    <t>PCM-20251207-00002149</t>
  </si>
  <si>
    <t xml:space="preserve">Access issue, Site having Rent Issue owner refused to give access </t>
  </si>
  <si>
    <t>Major issue in the SCECO meter ,The sceco wall containing all the meters which serving the building has been collapsed</t>
  </si>
  <si>
    <t>Flood cut the road and team face access road to reach site</t>
  </si>
  <si>
    <t>PCM-20251209-00000092</t>
  </si>
  <si>
    <t>was night access issue / USF area team EM team on the way   100 mins</t>
  </si>
  <si>
    <t>PCM-20251209-00000473</t>
  </si>
  <si>
    <t xml:space="preserve"> Heavy rain in area and team saving hub site JDRS0821   // 70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</si>
  <si>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</si>
  <si>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</si>
  <si>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</si>
  <si>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</si>
  <si>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</si>
  <si>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</si>
  <si>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</si>
  <si>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</si>
  <si>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</si>
  <si>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</si>
  <si>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PCM-20251209-00000240</t>
  </si>
  <si>
    <t>TE issue (Increased BER detected on the optical connection to Radio Module) alarm active , TE team facing access issue as Site MAK0741*Roof Top site and main door is locked, no one available there to secure access ,site located at *Charitable Society in Makkah Al-Mukarramah الجمعية الخيرية بمكة المكرمة..</t>
  </si>
  <si>
    <t>PCM-20251209-00000492</t>
  </si>
  <si>
    <t>All road closed due to digging activity and can't access by car</t>
  </si>
  <si>
    <t>TT-20251209-00197</t>
  </si>
  <si>
    <t>Team at site TS</t>
  </si>
  <si>
    <t>PCM-20251208-00002368</t>
  </si>
  <si>
    <t>TLT9482 Access night issue, Site located in deep desert &amp; dangerous area // ETA 30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</si>
</sst>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2" totalsRowShown="0" headerRowDxfId="96" dataDxfId="95" headerRowBorderDxfId="93" tableBorderDxfId="94" totalsRowBorderDxfId="92">
  <autoFilter ref="A1:L1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9" totalsRowShown="0" headerRowDxfId="79" dataDxfId="78" headerRowBorderDxfId="76" tableBorderDxfId="77" totalsRowBorderDxfId="75">
  <autoFilter ref="A1:L2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72" totalsRowShown="0" headerRowDxfId="62" dataDxfId="61" headerRowBorderDxfId="59" tableBorderDxfId="60">
  <autoFilter ref="A1:L87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7" totalsRowShown="0" headerRowDxfId="46" dataDxfId="45" headerRowBorderDxfId="43" tableBorderDxfId="44" totalsRowBorderDxfId="42">
  <autoFilter ref="A1:L1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3" totalsRowShown="0" headerRowDxfId="29" dataDxfId="28" headerRowBorderDxfId="26" tableBorderDxfId="27">
  <autoFilter ref="A1:L4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6" totalsRowShown="0" headerRowDxfId="13" tableBorderDxfId="12">
  <autoFilter ref="A1:L38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2"/>
  <sheetViews>
    <sheetView tabSelected="1" workbookViewId="0">
      <selection activeCell="D7" sqref="D7"/>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337.32720057870029</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46000.275626504626</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46000.275626504626</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46000.275626504626</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46000.275626504626</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46000.275626504626</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46000.275626504626</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46000.275626504626</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46000.275626504626</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46000.275626504626</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46000.275626504626</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46000.275626504626</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46000.275626504626</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46000.275626504626</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46000.275626504626</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46000.275626504626</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46000.275626504626</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46000.275626504626</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46000.275626504626</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46000.275626504626</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46000.275626504626</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46000.275626504626</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46000.275626504626</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46000.275626504626</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46000.275626504626</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46000.275626504626</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46000.275626504626</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46000.275626504626</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46000.275626504626</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46000.275626504626</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46000.275626504626</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46000.275626504626</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46000.275626504626</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46000.275626504626</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46000.275626504626</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46000.275626504626</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46000.275626504626</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46000.275626504626</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46000.275626504626</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46000.275626504626</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46000.275626504626</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46000.275626504626</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46000.275626504626</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46000.275626504626</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46000.275626504626</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46000.275626504626</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46000.275626504626</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46000.275626504626</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46000.275626504626</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46000.275626504626</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46000.275626504626</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46000.275626504626</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46000.275626504626</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46000.275626504626</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46000.275626504626</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46000.275626504626</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46000.275626504626</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46000.275626504626</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46000.275626504626</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46000.275626504626</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46000.275626504626</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46000.275626504626</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46000.275626504626</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46000.275626504626</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46000.275626504626</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46000.275626504626</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46000.275626504626</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46000.275626504626</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46000.275626504626</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46000.275626504626</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46000.275626504626</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46000.275626504626</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46000.275626504626</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46000.275626504626</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46000.275626504626</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46000.275626504626</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46000.275626504626</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46000.275626504626</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46000.275626504626</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46000.275626504626</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46000.275626504626</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46000.275626504626</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46000.275626504626</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46000.275626504626</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46000.275626504626</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46000.275626504626</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46000.275626504626</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46000.275626504626</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46000.275626504626</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46000.275626504626</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46000.275626504626</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46000.275626504626</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46000.275626504626</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46000.275626504626</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46000.275626504626</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46000.275626504626</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46000.275626504626</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46000.275626504626</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46000.275626504626</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46000.275626504626</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46000.275626504626</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46000.275626504626</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46000.275626504626</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46000.275626504626</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46000.275626504626</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46000.275626504626</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46000.275626504626</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46000.275626504626</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46000.275626504626</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46000.275626504626</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46000.275626504626</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46000.275626504626</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46000.275626504626</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46000.275626504626</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46000.275626504626</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46000.275626504626</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46000.275626504626</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46000.275626504626</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46000.275626504626</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46000.275626504626</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46000.275626504626</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46000.275626504626</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46000.275626504626</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46000.275626504626</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46000.275626504626</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46000.275626504626</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46000.275626504626</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46000.275626504626</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46000.275626504626</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46000.275626504626</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46000.275626504626</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46000.275626504626</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46000.275626504626</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46000.275626504626</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46000.275626504626</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46000.275626504626</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46000.275626504626</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46000.275626504626</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46000.275626504626</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46000.275626504626</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46000.275626504626</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46000.275626504626</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46000.275626504626</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46000.275626504626</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46000.275626504626</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46000.275626504626</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46000.275626504626</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46000.275626504626</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46000.275626504626</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46000.275626504626</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46000.275626504626</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46000.275626504626</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46000.275626504626</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46000.275626504626</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46000.275626504626</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46000.275626504626</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46000.275626504626</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46000.275626504626</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46000.275626504626</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46000.275626504626</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46000.275626504626</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46000.275626504626</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46000.275626504626</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46000.275626504626</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46000.275626504626</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46000.275626504626</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46000.275626504626</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46000.275626504626</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46000.275626504626</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46000.275626504626</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46000.275626504626</v>
      </c>
      <c r="H172" s="122"/>
      <c r="I172" s="124" t="str">
        <f>IFERROR(VLOOKUP(D172,DB!A:F,6,0),"")</f>
        <v/>
      </c>
      <c r="J172" s="124" t="str">
        <f>IFERROR(VLOOKUP(D172,DB!A:G,7,0),"")</f>
        <v/>
      </c>
      <c r="K172" s="120"/>
      <c r="L172" s="119" t="str">
        <f>IFERROR(VLOOKUP(D172,DB!A:I,9,0),"")</f>
        <v/>
      </c>
    </row>
  </sheetData>
  <customSheetViews>
    <customSheetView guid="{F6042A99-DD27-4453-835D-0834D95730CC}" filter="1" showAutoFilter="1">
      <pageMargins left="0" right="0" top="0" bottom="0" header="0" footer="0"/>
      <autoFilter ref="B1:M1" xr:uid="{16B5B736-AF10-4ED3-A48A-564899EBC0B9}"/>
    </customSheetView>
  </customSheetViews>
  <dataValidations count="2">
    <dataValidation allowBlank="1" showInputMessage="1" showErrorMessage="1" sqref="E1" xr:uid="{5DBA255D-CDD9-49FB-AD3C-AF70AB4EE696}"/>
    <dataValidation type="list" allowBlank="1" showInputMessage="1" showErrorMessage="1" sqref="E2:E1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9"/>
  <sheetViews>
    <sheetView workbookViewId="0">
      <selection activeCell="K6" sqref="K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175.27578854166495</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15.888207523144956</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2.9202445601840736</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2</v>
      </c>
      <c r="D6" s="18" t="s">
        <v>38875</v>
      </c>
      <c r="E6" s="81" t="s">
        <v>39117</v>
      </c>
      <c r="F6" s="97">
        <v>45999.823900462965</v>
      </c>
      <c r="G6" s="98">
        <f ca="1">IFERROR(NOW()-F6,"-")</f>
        <v>0.45172604166145902</v>
      </c>
      <c r="H6" s="153">
        <v>45999.78429398148</v>
      </c>
      <c r="I6" s="18" t="str">
        <f>IFERROR(VLOOKUP(D6,DB!A:F,6,0),"")</f>
        <v>Power cube</v>
      </c>
      <c r="J6" s="18" t="str">
        <f>IFERROR(VLOOKUP(D6,DB!A:G,7,0),"")</f>
        <v>In progress+No BB Design</v>
      </c>
      <c r="K6" s="82" t="s">
        <v>39120</v>
      </c>
      <c r="L6" s="18" t="str">
        <f>IFERROR(VLOOKUP(D6,DB!A:I,9,0),"")</f>
        <v>Latis</v>
      </c>
    </row>
    <row r="7" spans="1:12" ht="31.5" customHeight="1">
      <c r="A7" s="96" t="s">
        <v>39121</v>
      </c>
      <c r="B7" s="18" t="str">
        <f>IFERROR(VLOOKUP(D7,DB!A:K,11,0),"")</f>
        <v>R2</v>
      </c>
      <c r="C7" s="18">
        <v>7</v>
      </c>
      <c r="D7" s="18" t="s">
        <v>22313</v>
      </c>
      <c r="E7" s="81" t="s">
        <v>39109</v>
      </c>
      <c r="F7" s="97">
        <v>45999.982766203706</v>
      </c>
      <c r="G7" s="98">
        <f ca="1">IFERROR(NOW()-F7,"-")</f>
        <v>0.29286030092043802</v>
      </c>
      <c r="H7" s="97">
        <v>45999.973738425928</v>
      </c>
      <c r="I7" s="18" t="str">
        <f>IFERROR(VLOOKUP(D7,DB!A:F,6,0),"")</f>
        <v>Power cube</v>
      </c>
      <c r="J7" s="18" t="str">
        <f>IFERROR(VLOOKUP(D7,DB!A:G,7,0),"")</f>
        <v>Good+No BB Design</v>
      </c>
      <c r="K7" s="19" t="s">
        <v>39122</v>
      </c>
      <c r="L7" s="18" t="str">
        <f>IFERROR(VLOOKUP(D7,DB!A:I,9,0),"")</f>
        <v>Latis</v>
      </c>
    </row>
    <row r="8" spans="1:12" ht="31.5" hidden="1" customHeight="1">
      <c r="A8" s="96" t="s">
        <v>39123</v>
      </c>
      <c r="B8" s="18" t="str">
        <f>IFERROR(VLOOKUP(D8,DB!A:K,11,0),"")</f>
        <v>R2</v>
      </c>
      <c r="C8" s="18">
        <v>1</v>
      </c>
      <c r="D8" s="18" t="s">
        <v>25622</v>
      </c>
      <c r="E8" s="81" t="s">
        <v>39106</v>
      </c>
      <c r="F8" s="97">
        <v>46000.122094907405</v>
      </c>
      <c r="G8" s="98">
        <f ca="1">IFERROR(NOW()-F8,"-")</f>
        <v>0.15353159722144483</v>
      </c>
      <c r="H8" s="97">
        <v>46000.116273148145</v>
      </c>
      <c r="I8" s="18" t="str">
        <f>IFERROR(VLOOKUP(D8,DB!A:F,6,0),"")</f>
        <v>SCECO</v>
      </c>
      <c r="J8" s="18" t="str">
        <f>IFERROR(VLOOKUP(D8,DB!A:G,7,0),"")</f>
        <v>Dead</v>
      </c>
      <c r="K8" s="19" t="s">
        <v>39124</v>
      </c>
      <c r="L8" s="18" t="str">
        <f>IFERROR(VLOOKUP(D8,DB!A:I,9,0),"")</f>
        <v>Latis</v>
      </c>
    </row>
    <row r="9" spans="1:12" ht="31.5" customHeight="1">
      <c r="A9" s="96"/>
      <c r="B9" s="18" t="str">
        <f>IFERROR(VLOOKUP(D9,DB!A:K,11,0),"")</f>
        <v/>
      </c>
      <c r="C9" s="18"/>
      <c r="D9" s="18"/>
      <c r="E9" s="81"/>
      <c r="F9" s="97"/>
      <c r="G9" s="98">
        <f ca="1">IFERROR(NOW()-F9,"-")</f>
        <v>46000.275626504626</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46000.275626504626</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46000.275626504626</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46000.275626504626</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46000.275626504626</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46000.275626504626</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46000.275626504626</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46000.275626504626</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46000.275626504626</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46000.275626504626</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46000.275626504626</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46000.275626504626</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46000.275626504626</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46000.275626504626</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46000.275626504626</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46000.275626504626</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46000.275626504626</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46000.275626504626</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46000.275626504626</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46000.275626504626</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46000.275626504626</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46000.275626504626</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46000.275626504626</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46000.275626504626</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46000.275626504626</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46000.275626504626</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46000.275626504626</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46000.275626504626</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46000.275626504626</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46000.275626504626</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46000.275626504626</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46000.275626504626</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46000.275626504626</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46000.275626504626</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46000.275626504626</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46000.275626504626</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46000.275626504626</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46000.275626504626</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46000.275626504626</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46000.275626504626</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46000.275626504626</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46000.275626504626</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46000.275626504626</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46000.275626504626</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46000.275626504626</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46000.275626504626</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46000.275626504626</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46000.275626504626</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46000.275626504626</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46000.275626504626</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46000.275626504626</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46000.275626504626</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46000.275626504626</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46000.275626504626</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46000.275626504626</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46000.275626504626</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46000.275626504626</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46000.275626504626</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46000.275626504626</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46000.275626504626</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46000.275626504626</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46000.275626504626</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46000.275626504626</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46000.275626504626</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46000.275626504626</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46000.275626504626</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46000.275626504626</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46000.275626504626</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46000.275626504626</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46000.275626504626</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46000.275626504626</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46000.275626504626</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46000.275626504626</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46000.275626504626</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46000.275626504626</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46000.275626504626</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46000.275626504626</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46000.275626504626</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46000.275626504626</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46000.275626504626</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46000.275626504626</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46000.275626504626</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46000.275626504626</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46000.275626504626</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46000.275626504626</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46000.275626504626</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46000.275626504626</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46000.275626504626</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46000.275626504626</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46000.275626504626</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46000.275626504626</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46000.275626504626</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46000.275626504626</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46000.275626504626</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46000.275626504626</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46000.275626504626</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46000.275626504626</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46000.275626504626</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46000.275626504626</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46000.275626504626</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46000.275626504626</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46000.275626504626</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46000.275626504626</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46000.275626504626</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46000.275626504626</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46000.275626504626</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46000.275626504626</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46000.275626504626</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46000.275626504626</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46000.275626504626</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46000.275626504626</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46000.275626504626</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46000.275626504626</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46000.275626504626</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46000.275626504626</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46000.275626504626</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46000.275626504626</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46000.275626504626</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46000.275626504626</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46000.275626504626</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46000.275626504626</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46000.275626504626</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46000.275626504626</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46000.275626504626</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46000.275626504626</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46000.275626504626</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46000.275626504626</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46000.275626504626</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46000.275626504626</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46000.275626504626</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46000.275626504626</v>
      </c>
      <c r="H139" s="97"/>
      <c r="I139" s="18" t="str">
        <f>IFERROR(VLOOKUP(D139,DB!A:F,6,0),"")</f>
        <v/>
      </c>
      <c r="J139" s="18" t="str">
        <f>IFERROR(VLOOKUP(D139,DB!A:G,7,0),"")</f>
        <v/>
      </c>
      <c r="K139" s="19"/>
      <c r="L139" s="18" t="str">
        <f>IFERROR(VLOOKUP(D139,DB!A:I,9,0),"")</f>
        <v/>
      </c>
    </row>
    <row r="140" spans="1:12" ht="31.5" customHeight="1">
      <c r="A140" s="146"/>
      <c r="B140" s="147" t="str">
        <f>IFERROR(VLOOKUP(D140,DB!A:K,11,0),"")</f>
        <v/>
      </c>
      <c r="C140" s="147"/>
      <c r="D140" s="147"/>
      <c r="E140" s="147"/>
      <c r="F140" s="148"/>
      <c r="G140" s="149">
        <f ca="1">IFERROR(NOW()-F140,"-")</f>
        <v>46000.275626504626</v>
      </c>
      <c r="H140" s="148"/>
      <c r="I140" s="147" t="str">
        <f>IFERROR(VLOOKUP(D140,DB!A:F,6,0),"")</f>
        <v/>
      </c>
      <c r="J140" s="147" t="str">
        <f>IFERROR(VLOOKUP(D140,DB!A:G,7,0),"")</f>
        <v/>
      </c>
      <c r="K140" s="150"/>
      <c r="L140" s="147" t="str">
        <f>IFERROR(VLOOKUP(D140,DB!A:I,9,0),"")</f>
        <v/>
      </c>
    </row>
    <row r="141" spans="1:12" ht="31.5" customHeight="1">
      <c r="A141" s="96"/>
      <c r="B141" s="18" t="str">
        <f>IFERROR(VLOOKUP(D141,DB!A:K,11,0),"")</f>
        <v/>
      </c>
      <c r="C141" s="18"/>
      <c r="D141" s="18"/>
      <c r="E141" s="18"/>
      <c r="F141" s="97"/>
      <c r="G141" s="98">
        <f ca="1">IFERROR(NOW()-F141,"-")</f>
        <v>46000.275626504626</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46000.275626504626</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46000.275626504626</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46000.275626504626</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46000.275626504626</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46000.275626504626</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46000.275626504626</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46000.275626504626</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46000.275626504626</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46000.275626504626</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46000.275626504626</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46000.275626504626</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46000.275626504626</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46000.275626504626</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46000.275626504626</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46000.275626504626</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46000.275626504626</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46000.275626504626</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46000.275626504626</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46000.275626504626</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46000.275626504626</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46000.275626504626</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46000.275626504626</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46000.275626504626</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46000.275626504626</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46000.275626504626</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46000.275626504626</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46000.275626504626</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46000.275626504626</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46000.275626504626</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46000.275626504626</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46000.275626504626</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46000.275626504626</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46000.275626504626</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46000.275626504626</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46000.275626504626</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46000.275626504626</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46000.275626504626</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46000.275626504626</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46000.275626504626</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46000.275626504626</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46000.275626504626</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46000.275626504626</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46000.275626504626</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46000.275626504626</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46000.275626504626</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46000.275626504626</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46000.275626504626</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46000.275626504626</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46000.275626504626</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46000.275626504626</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46000.275626504626</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46000.275626504626</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46000.275626504626</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46000.275626504626</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46000.275626504626</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46000.275626504626</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46000.275626504626</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46000.275626504626</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46000.275626504626</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46000.275626504626</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46000.275626504626</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46000.275626504626</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46000.275626504626</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46000.275626504626</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46000.275626504626</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46000.275626504626</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46000.275626504626</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46000.275626504626</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46000.275626504626</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46000.275626504626</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46000.275626504626</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46000.275626504626</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46000.275626504626</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46000.275626504626</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46000.275626504626</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46000.275626504626</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46000.275626504626</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46000.275626504626</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46000.275626504626</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46000.275626504626</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46000.275626504626</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46000.275626504626</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46000.275626504626</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46000.275626504626</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46000.275626504626</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46000.275626504626</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46000.275626504626</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46000.275626504626</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46000.275626504626</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46000.275626504626</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46000.275626504626</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46000.275626504626</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46000.275626504626</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46000.275626504626</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46000.275626504626</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46000.275626504626</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46000.275626504626</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46000.275626504626</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46000.275626504626</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46000.275626504626</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46000.275626504626</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46000.275626504626</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46000.275626504626</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46000.275626504626</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46000.275626504626</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46000.275626504626</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46000.275626504626</v>
      </c>
      <c r="H248" s="97"/>
      <c r="I248" s="18" t="str">
        <f>IFERROR(VLOOKUP(D248,DB!A:F,6,0),"")</f>
        <v/>
      </c>
      <c r="J248" s="18" t="str">
        <f>IFERROR(VLOOKUP(D248,DB!A:G,7,0),"")</f>
        <v/>
      </c>
      <c r="K248" s="19"/>
      <c r="L248" s="18" t="str">
        <f>IFERROR(VLOOKUP(D248,DB!A:I,9,0),"")</f>
        <v/>
      </c>
    </row>
    <row r="249" spans="1:12" ht="31.5" customHeight="1">
      <c r="A249" s="146"/>
      <c r="B249" s="147" t="str">
        <f>IFERROR(VLOOKUP(D249,DB!A:K,11,0),"")</f>
        <v/>
      </c>
      <c r="C249" s="147"/>
      <c r="D249" s="147"/>
      <c r="E249" s="147"/>
      <c r="F249" s="148"/>
      <c r="G249" s="149">
        <f ca="1">IFERROR(NOW()-F249,"-")</f>
        <v>46000.275626504626</v>
      </c>
      <c r="H249" s="148"/>
      <c r="I249" s="147" t="str">
        <f>IFERROR(VLOOKUP(D249,DB!A:F,6,0),"")</f>
        <v/>
      </c>
      <c r="J249" s="147" t="str">
        <f>IFERROR(VLOOKUP(D249,DB!A:G,7,0),"")</f>
        <v/>
      </c>
      <c r="K249" s="150"/>
      <c r="L249" s="147" t="str">
        <f>IFERROR(VLOOKUP(D249,DB!A:I,9,0),"")</f>
        <v/>
      </c>
    </row>
  </sheetData>
  <dataValidations count="2">
    <dataValidation allowBlank="1" showInputMessage="1" showErrorMessage="1" sqref="E1" xr:uid="{4D935161-CDD3-4592-B877-3FB59C99E142}"/>
    <dataValidation type="list" allowBlank="1" showInputMessage="1" showErrorMessage="1" sqref="E3:E1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72"/>
  <sheetViews>
    <sheetView workbookViewId="0">
      <selection activeCell="A3" sqref="A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30" customHeight="1">
      <c r="A2" s="19" t="s">
        <v>39125</v>
      </c>
      <c r="B2" s="58" t="str">
        <f>IFERROR(VLOOKUP(D2,DB!A:K,11,0),"")</f>
        <v>R3</v>
      </c>
      <c r="C2" s="18">
        <v>1</v>
      </c>
      <c r="D2" s="18" t="s">
        <v>18052</v>
      </c>
      <c r="E2" s="18"/>
      <c r="F2" s="20"/>
      <c r="G2" s="21">
        <f t="shared" ref="G2:G25" ca="1" si="0">IFERROR(NOW()-F2,"-")</f>
        <v>46000.275626504626</v>
      </c>
      <c r="H2" s="22">
        <v>45999.889861111114</v>
      </c>
      <c r="I2" s="19" t="str">
        <f>IFERROR(VLOOKUP(D2,DB!A:F,6,0),"")</f>
        <v>Generator-SG</v>
      </c>
      <c r="J2" s="18" t="str">
        <f>IFERROR(VLOOKUP(D2,DB!A:G,7,0),"")</f>
        <v>Dead</v>
      </c>
      <c r="K2" s="42" t="s">
        <v>39126</v>
      </c>
      <c r="L2" s="23" t="str">
        <f>IFERROR(VLOOKUP(D2,DB!A:I,9,0),"")</f>
        <v>Latis</v>
      </c>
    </row>
    <row r="3" spans="1:13" ht="15" customHeight="1">
      <c r="A3" s="19" t="s">
        <v>39127</v>
      </c>
      <c r="B3" s="58" t="str">
        <f>IFERROR(VLOOKUP(D3,DB!A:K,11,0),"")</f>
        <v>R3</v>
      </c>
      <c r="C3" s="18">
        <v>3</v>
      </c>
      <c r="D3" s="18" t="s">
        <v>25272</v>
      </c>
      <c r="E3" s="18" t="s">
        <v>39106</v>
      </c>
      <c r="F3" s="20"/>
      <c r="G3" s="21">
        <f t="shared" ca="1" si="0"/>
        <v>46000.275626504626</v>
      </c>
      <c r="H3" s="22">
        <v>46000.253541666665</v>
      </c>
      <c r="I3" s="19" t="str">
        <f>IFERROR(VLOOKUP(D3,DB!A:F,6,0),"")</f>
        <v>SCECO</v>
      </c>
      <c r="J3" s="18" t="str">
        <f>IFERROR(VLOOKUP(D3,DB!A:G,7,0),"")</f>
        <v>Weak</v>
      </c>
      <c r="K3" s="42" t="s">
        <v>39128</v>
      </c>
      <c r="L3" s="23" t="str">
        <f>IFERROR(VLOOKUP(D3,DB!A:I,9,0),"")</f>
        <v>Latis</v>
      </c>
    </row>
    <row r="4" spans="1:13" ht="15" customHeight="1">
      <c r="A4" s="19"/>
      <c r="B4" s="58" t="str">
        <f>IFERROR(VLOOKUP(D4,DB!A:K,11,0),"")</f>
        <v/>
      </c>
      <c r="C4" s="18"/>
      <c r="D4" s="18" t="str">
        <f>IFERROR(VLOOKUP(#REF!,DB!#REF!,7,0),"")</f>
        <v/>
      </c>
      <c r="E4" s="18"/>
      <c r="F4" s="20"/>
      <c r="G4" s="21">
        <f t="shared" ca="1" si="0"/>
        <v>46000.275626504626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46000.275626504626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46000.275626504626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46000.275626504626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46000.275626504626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46000.275626504626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46000.275626504626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46000.275626504626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46000.275626504626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46000.275626504626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46000.275626504626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46000.275626504626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46000.275626504626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46000.275626504626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46000.275626504626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46000.275626504626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46000.275626504626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46000.275626504626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46000.275626504626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46000.275626504626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46000.275626504626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46000.275626504626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ref="G26:G89" ca="1" si="1">IFERROR(NOW()-F26,"-")</f>
        <v>46000.275626504626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46000.275626504626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46000.275626504626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46000.275626504626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46000.275626504626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46000.275626504626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46000.275626504626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46000.275626504626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46000.275626504626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46000.275626504626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46000.275626504626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46000.275626504626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46000.275626504626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46000.275626504626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46000.275626504626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46000.275626504626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46000.275626504626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46000.275626504626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46000.275626504626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46000.275626504626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46000.275626504626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46000.275626504626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46000.275626504626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46000.275626504626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46000.275626504626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46000.275626504626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46000.275626504626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46000.275626504626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46000.275626504626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46000.275626504626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46000.275626504626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46000.275626504626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46000.275626504626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46000.275626504626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46000.275626504626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46000.275626504626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46000.275626504626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46000.275626504626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46000.275626504626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46000.275626504626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46000.275626504626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46000.275626504626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46000.275626504626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46000.275626504626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46000.275626504626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46000.275626504626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46000.275626504626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46000.275626504626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46000.275626504626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46000.275626504626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46000.275626504626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46000.275626504626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46000.275626504626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46000.275626504626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46000.275626504626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46000.275626504626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46000.275626504626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46000.275626504626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46000.275626504626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46000.275626504626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46000.275626504626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46000.275626504626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46000.275626504626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46000.275626504626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ref="G90:G153" ca="1" si="2">IFERROR(NOW()-F90,"-")</f>
        <v>46000.275626504626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46000.275626504626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46000.275626504626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46000.275626504626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46000.275626504626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46000.275626504626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46000.275626504626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46000.275626504626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46000.275626504626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46000.275626504626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46000.275626504626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46000.275626504626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46000.275626504626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46000.275626504626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46000.275626504626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46000.275626504626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46000.275626504626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46000.275626504626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46000.275626504626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46000.275626504626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46000.275626504626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46000.275626504626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46000.275626504626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46000.275626504626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46000.275626504626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46000.275626504626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46000.275626504626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46000.275626504626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46000.275626504626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46000.275626504626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46000.275626504626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46000.275626504626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46000.275626504626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46000.275626504626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46000.275626504626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46000.275626504626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46000.275626504626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46000.275626504626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46000.275626504626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46000.275626504626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46000.275626504626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46000.275626504626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46000.275626504626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46000.275626504626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46000.275626504626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46000.275626504626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46000.275626504626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46000.275626504626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46000.275626504626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46000.275626504626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46000.275626504626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46000.275626504626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46000.275626504626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46000.275626504626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46000.275626504626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46000.275626504626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46000.275626504626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46000.275626504626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46000.275626504626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46000.275626504626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46000.275626504626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46000.275626504626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46000.275626504626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46000.275626504626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ref="G154:G217" ca="1" si="3">IFERROR(NOW()-F154,"-")</f>
        <v>46000.275626504626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46000.275626504626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46000.275626504626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46000.275626504626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46000.275626504626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46000.275626504626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46000.275626504626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46000.275626504626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46000.275626504626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46000.275626504626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46000.275626504626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46000.275626504626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46000.275626504626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46000.275626504626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46000.275626504626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46000.275626504626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46000.275626504626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46000.275626504626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46000.275626504626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46000.275626504626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46000.275626504626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46000.275626504626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46000.275626504626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46000.275626504626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46000.275626504626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46000.275626504626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46000.275626504626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46000.275626504626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46000.275626504626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46000.275626504626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46000.275626504626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46000.275626504626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46000.275626504626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46000.275626504626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46000.275626504626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46000.275626504626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46000.275626504626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46000.275626504626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46000.275626504626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46000.275626504626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46000.275626504626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46000.275626504626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46000.275626504626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46000.275626504626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46000.275626504626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46000.275626504626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46000.275626504626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46000.275626504626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46000.275626504626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46000.275626504626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46000.275626504626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46000.275626504626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46000.275626504626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46000.275626504626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46000.275626504626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46000.275626504626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46000.275626504626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46000.275626504626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46000.275626504626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46000.275626504626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46000.275626504626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46000.275626504626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46000.275626504626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46000.275626504626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ref="G218:G281" ca="1" si="4">IFERROR(NOW()-F218,"-")</f>
        <v>46000.275626504626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46000.275626504626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46000.275626504626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46000.275626504626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46000.275626504626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46000.275626504626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46000.275626504626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46000.275626504626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46000.275626504626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46000.275626504626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46000.275626504626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46000.275626504626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46000.275626504626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46000.275626504626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46000.275626504626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46000.275626504626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46000.275626504626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46000.275626504626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46000.275626504626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46000.275626504626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46000.275626504626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46000.275626504626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46000.275626504626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46000.275626504626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46000.275626504626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46000.275626504626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46000.275626504626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46000.275626504626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46000.275626504626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46000.275626504626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46000.275626504626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46000.275626504626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46000.275626504626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46000.275626504626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46000.275626504626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46000.275626504626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46000.275626504626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46000.275626504626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46000.275626504626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46000.275626504626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46000.275626504626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46000.275626504626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46000.275626504626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46000.275626504626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46000.275626504626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46000.275626504626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46000.275626504626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46000.275626504626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46000.275626504626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46000.275626504626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46000.275626504626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46000.275626504626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46000.275626504626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46000.275626504626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46000.275626504626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46000.275626504626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46000.275626504626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46000.275626504626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46000.275626504626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46000.275626504626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46000.275626504626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46000.275626504626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46000.275626504626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46000.275626504626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ref="G282:G345" ca="1" si="5">IFERROR(NOW()-F282,"-")</f>
        <v>46000.275626504626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46000.275626504626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46000.275626504626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46000.275626504626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46000.275626504626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46000.275626504626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46000.275626504626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46000.275626504626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46000.275626504626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46000.275626504626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46000.275626504626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46000.275626504626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46000.275626504626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46000.275626504626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46000.275626504626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46000.275626504626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46000.275626504626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46000.275626504626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46000.275626504626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46000.275626504626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46000.275626504626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46000.275626504626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46000.275626504626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46000.275626504626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46000.275626504626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46000.275626504626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46000.275626504626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46000.275626504626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46000.275626504626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46000.275626504626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46000.275626504626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46000.275626504626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46000.275626504626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46000.275626504626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46000.275626504626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46000.275626504626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46000.275626504626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46000.275626504626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46000.275626504626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46000.275626504626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46000.275626504626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46000.275626504626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46000.275626504626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46000.275626504626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46000.275626504626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46000.275626504626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46000.275626504626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46000.275626504626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46000.275626504626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46000.275626504626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46000.275626504626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46000.275626504626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46000.275626504626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46000.275626504626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46000.275626504626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46000.275626504626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46000.275626504626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46000.275626504626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46000.275626504626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46000.275626504626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46000.275626504626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46000.275626504626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46000.275626504626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46000.275626504626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ref="G346:G409" ca="1" si="6">IFERROR(NOW()-F346,"-")</f>
        <v>46000.275626504626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46000.275626504626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46000.275626504626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46000.275626504626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46000.275626504626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46000.275626504626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46000.275626504626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46000.275626504626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46000.275626504626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46000.275626504626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46000.275626504626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46000.275626504626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46000.275626504626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46000.275626504626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46000.275626504626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46000.275626504626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46000.275626504626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46000.275626504626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46000.275626504626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46000.275626504626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46000.275626504626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46000.275626504626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46000.275626504626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46000.275626504626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46000.275626504626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46000.275626504626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46000.275626504626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46000.275626504626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46000.275626504626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46000.275626504626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46000.275626504626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46000.275626504626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46000.275626504626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46000.275626504626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46000.275626504626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46000.275626504626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46000.275626504626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46000.275626504626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46000.275626504626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46000.275626504626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46000.275626504626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46000.275626504626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46000.275626504626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46000.275626504626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46000.275626504626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46000.275626504626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46000.275626504626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46000.275626504626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46000.275626504626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46000.275626736111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46000.275626736111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46000.275626736111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46000.275626736111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46000.275626736111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46000.275626736111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46000.275626736111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46000.275626736111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46000.275626736111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46000.275626736111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46000.275626736111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46000.275626736111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46000.275626736111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46000.275626736111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46000.275626736111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ref="G410:G473" ca="1" si="7">IFERROR(NOW()-F410,"-")</f>
        <v>46000.275626736111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46000.275626736111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46000.275626736111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46000.275626736111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46000.275626736111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46000.275626736111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46000.275626736111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46000.275626736111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46000.275626736111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46000.275626736111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46000.275626736111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46000.275626736111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46000.275626736111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46000.275626736111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46000.275626736111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46000.275626736111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46000.275626736111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46000.275626736111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46000.275626736111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46000.275626736111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46000.275626736111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46000.275626736111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46000.275626736111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46000.275626736111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46000.275626736111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46000.275626736111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46000.275626736111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46000.275626736111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46000.275626736111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46000.275626736111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46000.275626736111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46000.275626736111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46000.275626736111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46000.275626736111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46000.275626736111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46000.275626736111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46000.275626736111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46000.275626736111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46000.275626736111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46000.275626736111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46000.275626736111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46000.275626736111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46000.275626736111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46000.275626736111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46000.275626736111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46000.275626736111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46000.275626736111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46000.275626736111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46000.275626736111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46000.275626736111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46000.275626736111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46000.275626736111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46000.275626736111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46000.275626736111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46000.275626736111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46000.275626736111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46000.275626736111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46000.275626736111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46000.275626736111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46000.275626736111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46000.275626736111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46000.275626736111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46000.275626736111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46000.275626736111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ref="G474:G537" ca="1" si="8">IFERROR(NOW()-F474,"-")</f>
        <v>46000.275626736111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46000.275626736111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46000.275626736111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46000.275626736111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46000.275626736111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46000.275626736111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46000.275626736111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46000.275626736111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46000.275626736111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46000.275626736111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46000.275626736111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46000.275626736111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46000.275626736111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46000.275626736111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46000.275626736111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46000.275626736111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46000.275626736111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46000.275626736111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46000.275626736111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46000.275626736111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46000.275626736111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46000.275626736111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46000.275626736111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46000.275626736111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46000.275626736111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46000.275626736111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46000.275626736111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46000.275626736111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46000.275626736111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46000.275626736111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46000.275626736111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46000.275626736111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46000.275626736111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46000.275626736111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46000.275626736111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46000.275626736111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46000.275626736111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46000.275626736111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46000.275626736111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46000.275626736111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46000.275626736111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46000.275626736111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46000.275626736111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46000.275626736111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46000.275626736111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46000.275626736111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46000.275626736111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46000.275626736111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46000.275626736111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46000.275626736111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46000.275626736111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46000.275626736111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46000.275626736111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46000.275626736111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46000.275626736111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46000.275626736111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46000.275626736111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46000.275626736111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46000.275626736111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46000.275626736111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46000.275626736111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46000.275626736111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46000.275626736111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46000.275626736111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ref="G538:G601" ca="1" si="9">IFERROR(NOW()-F538,"-")</f>
        <v>46000.275626736111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46000.275626736111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46000.275626736111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46000.275626736111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46000.275626736111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46000.275626736111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46000.275626736111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46000.275626736111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46000.275626736111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46000.275626736111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46000.275626736111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46000.275626736111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46000.275626736111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46000.275626736111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46000.275626736111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46000.275626736111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46000.275626736111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46000.275626736111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46000.275626736111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46000.275626736111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46000.275626736111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46000.275626736111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46000.275626736111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46000.275626736111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46000.275626736111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46000.275626736111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46000.275626736111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46000.275626736111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46000.275626736111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46000.275626736111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46000.275626736111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46000.275626736111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46000.275626736111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46000.275626736111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46000.275626736111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46000.275626736111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46000.275626736111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46000.275626736111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46000.275626736111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46000.275626736111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46000.275626736111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46000.275626736111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46000.275626736111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46000.275626736111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46000.275626736111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46000.275626736111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46000.275626736111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46000.275626736111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46000.275626736111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46000.275626736111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46000.275626736111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46000.275626736111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46000.275626736111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46000.275626736111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46000.275626736111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46000.275626736111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46000.275626736111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46000.275626736111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46000.275626736111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46000.275626736111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46000.275626736111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46000.275626736111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46000.275626736111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46000.275626736111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ref="G602:G665" ca="1" si="10">IFERROR(NOW()-F602,"-")</f>
        <v>46000.275626736111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46000.275626736111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46000.275626736111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46000.275626736111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46000.275626736111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46000.275626736111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46000.275626736111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46000.275626736111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46000.275626736111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46000.275626736111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46000.275626736111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46000.275626736111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46000.275626736111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46000.275626736111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46000.275626736111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46000.275626736111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46000.275626736111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46000.275626736111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46000.275626736111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46000.275626736111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46000.275626736111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46000.275626736111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46000.275626736111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46000.275626736111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46000.275626736111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46000.275626736111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46000.275626736111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46000.275626736111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46000.275626736111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46000.275626736111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46000.275626736111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46000.275626736111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46000.275626736111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46000.275626736111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46000.275626736111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46000.275626736111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46000.275626736111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46000.275626736111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46000.275626736111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46000.275626736111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46000.275626736111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46000.275626736111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46000.275626736111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46000.275626736111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46000.275626736111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46000.275626736111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46000.275626736111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46000.275626736111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46000.275626736111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46000.275626736111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46000.275626736111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46000.275626736111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46000.275626736111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46000.275626736111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46000.275626736111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46000.275626736111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46000.275626736111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46000.275626736111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46000.275626736111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46000.275626736111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46000.275626736111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46000.275626736111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46000.275626736111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46000.275626736111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ref="G666:G729" ca="1" si="11">IFERROR(NOW()-F666,"-")</f>
        <v>46000.275626736111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46000.275626736111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46000.275626736111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46000.275626736111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46000.275626736111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46000.275626736111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46000.275626736111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46000.275626736111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46000.275626736111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46000.275626736111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46000.275626736111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46000.275626736111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46000.275626736111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46000.275626736111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46000.275626736111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46000.275626736111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46000.275626736111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46000.275626736111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46000.275626736111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46000.275626736111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46000.275626736111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46000.275626736111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46000.275626736111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46000.275626736111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46000.275626736111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46000.275626736111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46000.275626736111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46000.275626736111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46000.275626736111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46000.275626736111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46000.275626736111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46000.275626736111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46000.275626736111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46000.275626736111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46000.275626736111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46000.275626736111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46000.275626736111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46000.275626736111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46000.275626736111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46000.275626736111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46000.275626736111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46000.275626736111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46000.275626736111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46000.275626736111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46000.275626736111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46000.275626736111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46000.275626736111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46000.275626736111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46000.275626736111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46000.275626736111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46000.275626736111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46000.275626736111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46000.275626736111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46000.275626736111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46000.275626736111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46000.275626736111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46000.275626736111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46000.275626736111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46000.275626736111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46000.275626736111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46000.275626736111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46000.275626736111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46000.275626736111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46000.275626736111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ref="G730:G793" ca="1" si="12">IFERROR(NOW()-F730,"-")</f>
        <v>46000.275626736111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46000.275626736111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46000.275626736111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46000.275626736111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46000.275626736111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46000.275626736111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46000.275626736111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46000.275626736111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46000.275626736111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46000.275626736111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46000.275626736111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46000.275626736111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46000.275626736111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46000.275626736111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46000.275626736111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46000.275626736111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46000.275626736111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46000.275626736111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46000.275626736111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46000.275626736111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46000.275626736111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46000.275626736111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46000.275626736111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46000.275626736111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46000.275626736111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46000.275626736111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46000.275626736111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46000.275626736111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46000.275626736111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46000.275626736111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46000.275626736111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46000.275626736111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46000.275626736111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46000.275626736111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46000.275626736111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46000.275626736111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46000.275626736111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46000.275626736111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46000.275626736111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46000.275626736111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46000.275626736111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46000.275626736111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46000.275626736111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46000.275626736111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46000.275626736111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46000.275626736111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46000.275626736111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46000.275626736111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46000.275626736111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46000.275626736111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46000.275626736111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46000.275626736111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46000.275626736111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46000.275626736111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46000.275626736111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46000.275626736111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46000.275626736111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46000.275626736111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46000.275626736111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46000.275626736111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46000.275626736111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46000.275626736111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46000.275626736111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46000.275626736111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ref="G794:G857" ca="1" si="13">IFERROR(NOW()-F794,"-")</f>
        <v>46000.275626736111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46000.275626736111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46000.275626736111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46000.275626736111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46000.275626736111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46000.275626736111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46000.275626736111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46000.275626736111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46000.275626736111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46000.275626736111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46000.275626736111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46000.275626736111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46000.275626736111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46000.275626736111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46000.275626736111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46000.275626736111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46000.275626736111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46000.275626736111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46000.275626736111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46000.275626736111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46000.275626736111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46000.275626736111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46000.275626736111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46000.275626736111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46000.275626736111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46000.275626736111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46000.275626736111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46000.275626736111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46000.275626736111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46000.275626736111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46000.275626736111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46000.275626736111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46000.275626736111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46000.275626736111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46000.275626736111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46000.275626736111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46000.275626736111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46000.275626736111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46000.275626736111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46000.275626736111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46000.275626736111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46000.275626736111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46000.275626736111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46000.275626736111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46000.275626736111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46000.275626736111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46000.275626736111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46000.275626736111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46000.275626736111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46000.275626736111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46000.275626736111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46000.275626736111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46000.275626736111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46000.275626736111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46000.275626736111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46000.275626736111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46000.275626736111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46000.275626736111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46000.275626736111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46000.275626736111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46000.275626736111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46000.275626736111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46000.275626736111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46000.275626736111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ref="G858:G872" ca="1" si="14">IFERROR(NOW()-F858,"-")</f>
        <v>46000.275626736111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46000.275626736111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46000.275626736111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46000.275626736111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46000.275626736111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46000.275626736111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46000.275626736111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46000.275626736111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46000.275626736111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46000.275626736111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46000.275626736111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46000.275626736111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46000.275626736111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46000.275626736111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46000.275626736111</v>
      </c>
      <c r="H872" s="22"/>
      <c r="I872" s="19" t="str">
        <f>IFERROR(VLOOKUP(D872,DB!A:F,6,0),"")</f>
        <v/>
      </c>
      <c r="J872" s="18" t="str">
        <f>IFERROR(VLOOKUP(D872,DB!A:G,7,0),"")</f>
        <v/>
      </c>
      <c r="K872" s="42"/>
      <c r="L872" s="23" t="str">
        <f>IFERROR(VLOOKUP(D872,DB!A:I,9,0),"")</f>
        <v/>
      </c>
    </row>
  </sheetData>
  <dataValidations count="2">
    <dataValidation allowBlank="1" showInputMessage="1" showErrorMessage="1" sqref="E1" xr:uid="{5914219A-CB83-432D-936A-CC0CB6F3982A}"/>
    <dataValidation type="list" allowBlank="1" showInputMessage="1" showErrorMessage="1" sqref="E2:E87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7"/>
  <sheetViews>
    <sheetView workbookViewId="0">
      <selection activeCell="I14" sqref="I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39129</v>
      </c>
      <c r="B2" s="87" t="str">
        <f>IFERROR(VLOOKUP(D2,DB!A:K,11,0),"")</f>
        <v>R4</v>
      </c>
      <c r="C2" s="89">
        <v>1</v>
      </c>
      <c r="D2" s="87" t="s">
        <v>35166</v>
      </c>
      <c r="E2" s="90" t="s">
        <v>39106</v>
      </c>
      <c r="F2" s="91">
        <v>45703.480717592596</v>
      </c>
      <c r="G2" s="92">
        <f ca="1">IFERROR(NOW()-F2,"")</f>
        <v>296.79490891203022</v>
      </c>
      <c r="H2" s="91">
        <v>45703.474768518521</v>
      </c>
      <c r="I2" s="91" t="str">
        <f>IFERROR(VLOOKUP(D2,DB!A:F,6,0),"")</f>
        <v>SCECO</v>
      </c>
      <c r="J2" s="91" t="str">
        <f>IFERROR(VLOOKUP(D2,DB!A:G,7,0),"")</f>
        <v>Dead</v>
      </c>
      <c r="K2" s="93" t="s">
        <v>39130</v>
      </c>
      <c r="L2" s="87" t="str">
        <f>IFERROR(VLOOKUP(D2,DB!A:I,9,0),"")</f>
        <v>Latis</v>
      </c>
    </row>
    <row r="3" spans="1:16" ht="19.5" customHeight="1">
      <c r="A3" s="107" t="s">
        <v>39131</v>
      </c>
      <c r="B3" s="107" t="str">
        <f>IFERROR(VLOOKUP(D3,DB!A:K,11,0),"")</f>
        <v>R4</v>
      </c>
      <c r="C3" s="89">
        <v>2</v>
      </c>
      <c r="D3" s="87" t="s">
        <v>32943</v>
      </c>
      <c r="E3" s="90" t="s">
        <v>39106</v>
      </c>
      <c r="F3" s="91">
        <v>45998.79414351852</v>
      </c>
      <c r="G3" s="92">
        <f t="shared" ref="G3:G7" ca="1" si="0">IFERROR(NOW()-F3,"")</f>
        <v>1.4814829861061298</v>
      </c>
      <c r="H3" s="91">
        <v>45998.664027777777</v>
      </c>
      <c r="I3" s="107" t="str">
        <f>IFERROR(VLOOKUP(D3,DB!A:F,6,0),"")</f>
        <v>SCECO</v>
      </c>
      <c r="J3" s="107" t="str">
        <f>IFERROR(VLOOKUP(D3,DB!A:G,7,0),"")</f>
        <v>Vandalized</v>
      </c>
      <c r="K3" s="93" t="s">
        <v>39132</v>
      </c>
      <c r="L3" s="87" t="str">
        <f>IFERROR(VLOOKUP(D3,DB!A:I,9,0),"")</f>
        <v>Latis</v>
      </c>
    </row>
    <row r="4" spans="1:16" ht="30.75">
      <c r="A4" s="107" t="s">
        <v>39125</v>
      </c>
      <c r="B4" s="107" t="str">
        <f>IFERROR(VLOOKUP(D4,DB!A:K,11,0),"")</f>
        <v>R4</v>
      </c>
      <c r="C4" s="89">
        <v>3</v>
      </c>
      <c r="D4" s="87" t="s">
        <v>36247</v>
      </c>
      <c r="E4" s="90" t="s">
        <v>39106</v>
      </c>
      <c r="F4" s="91"/>
      <c r="G4" s="92">
        <f t="shared" ca="1" si="0"/>
        <v>46000.275626504626</v>
      </c>
      <c r="H4" s="91">
        <v>45999.038888888892</v>
      </c>
      <c r="I4" s="107" t="str">
        <f>IFERROR(VLOOKUP(D4,DB!A:F,6,0),"")</f>
        <v>SCECO</v>
      </c>
      <c r="J4" s="107" t="str">
        <f>IFERROR(VLOOKUP(D4,DB!A:G,7,0),"")</f>
        <v>Dead</v>
      </c>
      <c r="K4" s="93" t="s">
        <v>39133</v>
      </c>
      <c r="L4" s="87" t="str">
        <f>IFERROR(VLOOKUP(D4,DB!A:I,9,0),"")</f>
        <v>Latis</v>
      </c>
    </row>
    <row r="5" spans="1:16" ht="15" customHeight="1">
      <c r="A5" s="107" t="s">
        <v>39125</v>
      </c>
      <c r="B5" s="107" t="str">
        <f>IFERROR(VLOOKUP(D5,DB!A:K,11,0),"")</f>
        <v>R4</v>
      </c>
      <c r="C5" s="89">
        <v>1</v>
      </c>
      <c r="D5" s="87" t="s">
        <v>36495</v>
      </c>
      <c r="E5" s="90" t="s">
        <v>39106</v>
      </c>
      <c r="F5" s="91"/>
      <c r="G5" s="92">
        <f t="shared" ca="1" si="0"/>
        <v>46000.275626504626</v>
      </c>
      <c r="H5" s="91">
        <v>46000.070833333331</v>
      </c>
      <c r="I5" s="107" t="str">
        <f>IFERROR(VLOOKUP(D5,DB!A:F,6,0),"")</f>
        <v>Generator-SG</v>
      </c>
      <c r="J5" s="107" t="str">
        <f>IFERROR(VLOOKUP(D5,DB!A:G,7,0),"")</f>
        <v>No BB Shifted</v>
      </c>
      <c r="K5" s="93" t="s">
        <v>39134</v>
      </c>
      <c r="L5" s="87" t="str">
        <f>IFERROR(VLOOKUP(D5,DB!A:I,9,0),"")</f>
        <v>Latis</v>
      </c>
    </row>
    <row r="6" spans="1:16" ht="15" customHeight="1">
      <c r="A6" s="107" t="s">
        <v>39135</v>
      </c>
      <c r="B6" s="107" t="str">
        <f>IFERROR(VLOOKUP(D6,DB!A:K,11,0),"")</f>
        <v>R4</v>
      </c>
      <c r="C6" s="89">
        <v>1</v>
      </c>
      <c r="D6" s="87" t="s">
        <v>37373</v>
      </c>
      <c r="E6" s="90" t="s">
        <v>39106</v>
      </c>
      <c r="F6" s="91">
        <v>46000.043287037035</v>
      </c>
      <c r="G6" s="92">
        <f t="shared" ca="1" si="0"/>
        <v>0.23233946759137325</v>
      </c>
      <c r="H6" s="91">
        <v>46000.036805555559</v>
      </c>
      <c r="I6" s="107" t="str">
        <f>IFERROR(VLOOKUP(D6,DB!A:F,6,0),"")</f>
        <v>Generator-SG</v>
      </c>
      <c r="J6" s="107" t="str">
        <f>IFERROR(VLOOKUP(D6,DB!A:G,7,0),"")</f>
        <v>Dead</v>
      </c>
      <c r="K6" s="93" t="s">
        <v>39136</v>
      </c>
      <c r="L6" s="87" t="str">
        <f>IFERROR(VLOOKUP(D6,DB!A:I,9,0),"")</f>
        <v>Latis</v>
      </c>
    </row>
    <row r="7" spans="1:16" ht="15" customHeight="1">
      <c r="A7" s="107" t="s">
        <v>39137</v>
      </c>
      <c r="B7" s="107" t="str">
        <f>IFERROR(VLOOKUP(D7,DB!A:K,11,0),"")</f>
        <v>R4</v>
      </c>
      <c r="C7" s="89">
        <v>1</v>
      </c>
      <c r="D7" s="87" t="s">
        <v>30844</v>
      </c>
      <c r="E7" s="90" t="s">
        <v>39106</v>
      </c>
      <c r="F7" s="91">
        <v>46000.176087962966</v>
      </c>
      <c r="G7" s="92">
        <f t="shared" ca="1" si="0"/>
        <v>9.9538541660876945E-2</v>
      </c>
      <c r="H7" s="91">
        <v>46000.155104166668</v>
      </c>
      <c r="I7" s="107" t="str">
        <f>IFERROR(VLOOKUP(D7,DB!A:F,6,0),"")</f>
        <v>Generator-SG</v>
      </c>
      <c r="J7" s="107" t="str">
        <f>IFERROR(VLOOKUP(D7,DB!A:G,7,0),"")</f>
        <v>Vandalized</v>
      </c>
      <c r="K7" s="93" t="s">
        <v>39138</v>
      </c>
      <c r="L7" s="87" t="str">
        <f>IFERROR(VLOOKUP(D7,DB!A:I,9,0),"")</f>
        <v>Latis</v>
      </c>
    </row>
    <row r="8" spans="1:16" ht="15" customHeight="1">
      <c r="A8" s="107"/>
      <c r="B8" s="107" t="str">
        <f>IFERROR(VLOOKUP(D8,DB!A:K,11,0),"")</f>
        <v/>
      </c>
      <c r="C8" s="89"/>
      <c r="D8" s="87"/>
      <c r="E8" s="90"/>
      <c r="F8" s="91"/>
      <c r="G8" s="92">
        <f t="shared" ref="G8:G71" ca="1" si="1">IFERROR(NOW()-F8,"")</f>
        <v>46000.275626504626</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46000.275626504626</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46000.275626504626</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46000.275626504626</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46000.275626504626</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46000.275626504626</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46000.275626504626</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46000.275626504626</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46000.275626504626</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46000.275626504626</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46000.275626504626</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46000.275626504626</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46000.275626504626</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46000.275626504626</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46000.275626504626</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46000.275626504626</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46000.275626504626</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46000.275626504626</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46000.275626504626</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46000.275626504626</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46000.275626504626</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46000.275626504626</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46000.275626504626</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46000.275626504626</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46000.275626504626</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46000.275626504626</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46000.275626504626</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46000.275626504626</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46000.275626504626</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46000.275626504626</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46000.275626504626</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46000.275626504626</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46000.275626504626</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46000.275626504626</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46000.275626504626</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46000.275626504626</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46000.275626504626</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46000.275626504626</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46000.275626504626</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46000.275626504626</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46000.275626504626</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46000.275626504626</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46000.275626504626</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46000.275626504626</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46000.275626504626</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46000.275626504626</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46000.275626504626</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46000.275626504626</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46000.275626504626</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46000.275626504626</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46000.275626504626</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46000.275626504626</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46000.275626504626</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46000.275626504626</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46000.275626504626</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46000.275626504626</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46000.275626504626</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46000.275626504626</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46000.275626504626</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46000.275626504626</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46000.275626504626</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46000.275626504626</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46000.275626504626</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46000.275626504626</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ref="G72:G117" ca="1" si="2">IFERROR(NOW()-F72,"")</f>
        <v>46000.275626504626</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46000.275626504626</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46000.275626504626</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46000.275626504626</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46000.275626504626</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46000.275626504626</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46000.275626504626</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46000.275626504626</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46000.275626504626</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46000.275626504626</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46000.275626504626</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46000.275626504626</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46000.275626504626</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46000.275626504626</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46000.275626504626</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46000.275626504626</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46000.275626504626</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46000.275626504626</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46000.275626504626</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46000.275626504626</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46000.275626504626</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46000.275626504626</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46000.275626504626</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46000.275626504626</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46000.275626504626</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46000.275626504626</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46000.275626504626</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46000.275626504626</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46000.275626504626</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46000.275626504626</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46000.275626504626</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46000.275626504626</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46000.275626504626</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46000.275626504626</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46000.275626504626</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46000.275626504626</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46000.275626504626</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46000.275626504626</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46000.275626504626</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46000.275626504626</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46000.275626504626</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46000.275626504626</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46000.275626504626</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46000.275626504626</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46000.275626504626</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46000.275626504626</v>
      </c>
      <c r="H117" s="91"/>
      <c r="I117" s="107" t="str">
        <f>IFERROR(VLOOKUP(D117,DB!A:F,6,0),"")</f>
        <v/>
      </c>
      <c r="J117" s="107" t="str">
        <f>IFERROR(VLOOKUP(D117,DB!A:G,7,0),"")</f>
        <v/>
      </c>
      <c r="K117" s="93"/>
      <c r="L117" s="87" t="str">
        <f>IFERROR(VLOOKUP(D117,DB!A:I,9,0),"")</f>
        <v/>
      </c>
    </row>
  </sheetData>
  <dataValidations count="2">
    <dataValidation allowBlank="1" showInputMessage="1" showErrorMessage="1" sqref="E1" xr:uid="{A4F81451-56CC-4543-9497-104C4E44EE4B}"/>
    <dataValidation type="list" allowBlank="1" showInputMessage="1" showErrorMessage="1" sqref="E2:E11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3"/>
  <sheetViews>
    <sheetView topLeftCell="A11" workbookViewId="0">
      <selection activeCell="A42" sqref="A42:XFD42"/>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39139</v>
      </c>
      <c r="B2" s="37" t="str">
        <f>IFERROR(VLOOKUP(D2,DB!A:K,11,0),"")</f>
        <v>R5</v>
      </c>
      <c r="C2" s="37">
        <v>3</v>
      </c>
      <c r="D2" s="100" t="s">
        <v>36085</v>
      </c>
      <c r="E2" s="37" t="s">
        <v>39106</v>
      </c>
      <c r="F2" s="38">
        <v>45891.832060185188</v>
      </c>
      <c r="G2" s="102">
        <f ca="1">IFERROR(NOW()-F2,"")</f>
        <v>108.4435663194381</v>
      </c>
      <c r="H2" s="38">
        <v>45891.790393518517</v>
      </c>
      <c r="I2" s="37" t="str">
        <f>IFERROR(VLOOKUP(D2,DB!A:F,6,0),"")</f>
        <v>Generator-SG</v>
      </c>
      <c r="J2" s="37" t="str">
        <f>IFERROR(VLOOKUP(D2,DB!A:G,7,0),"")</f>
        <v>Vandalized</v>
      </c>
      <c r="K2" s="37" t="s">
        <v>39140</v>
      </c>
      <c r="L2" s="37" t="str">
        <f>IFERROR(VLOOKUP(D2,DB!A:I,9,0),"")</f>
        <v>Latis</v>
      </c>
      <c r="M2" s="99"/>
    </row>
    <row r="3" spans="1:13" s="39" customFormat="1" ht="30.75">
      <c r="A3" s="37" t="s">
        <v>39141</v>
      </c>
      <c r="B3" s="37" t="str">
        <f>IFERROR(VLOOKUP(D3,DB!A:K,11,0),"")</f>
        <v>R5</v>
      </c>
      <c r="C3" s="37">
        <v>1</v>
      </c>
      <c r="D3" s="37" t="s">
        <v>33407</v>
      </c>
      <c r="E3" s="37" t="s">
        <v>39109</v>
      </c>
      <c r="F3" s="38">
        <v>45926.188877314817</v>
      </c>
      <c r="G3" s="102">
        <f t="shared" ref="G3" ca="1" si="0">IFERROR(NOW()-F3,"")</f>
        <v>74.08674918980978</v>
      </c>
      <c r="H3" s="38">
        <v>45926.158159722225</v>
      </c>
      <c r="I3" s="37" t="str">
        <f>IFERROR(VLOOKUP(D3,DB!A:F,6,0),"")</f>
        <v>SCECO</v>
      </c>
      <c r="J3" s="37" t="str">
        <f>IFERROR(VLOOKUP(D3,DB!A:G,7,0),"")</f>
        <v>Good</v>
      </c>
      <c r="K3" s="37" t="s">
        <v>39142</v>
      </c>
      <c r="L3" s="37" t="str">
        <f>IFERROR(VLOOKUP(D3,DB!A:I,9,0),"")</f>
        <v>Latis</v>
      </c>
      <c r="M3" s="99"/>
    </row>
    <row r="4" spans="1:13" s="39" customFormat="1" ht="45.75" customHeight="1">
      <c r="A4" s="103" t="s">
        <v>39143</v>
      </c>
      <c r="B4" s="103" t="str">
        <f>IFERROR(VLOOKUP(D4,DB!A:K,11,0),"")</f>
        <v>R5</v>
      </c>
      <c r="C4" s="103">
        <v>1</v>
      </c>
      <c r="D4" s="103" t="s">
        <v>34832</v>
      </c>
      <c r="E4" s="103" t="s">
        <v>39109</v>
      </c>
      <c r="F4" s="104">
        <v>45948.661111111112</v>
      </c>
      <c r="G4" s="105">
        <f t="shared" ref="G4" ca="1" si="1">IFERROR(NOW()-F4,"")</f>
        <v>51.614515393514012</v>
      </c>
      <c r="H4" s="104">
        <v>45948.661111111112</v>
      </c>
      <c r="I4" s="103" t="str">
        <f>IFERROR(VLOOKUP(D4,DB!A:F,6,0),"")</f>
        <v>SCECO</v>
      </c>
      <c r="J4" s="103" t="str">
        <f>IFERROR(VLOOKUP(D4,DB!A:G,7,0),"")</f>
        <v>Dead</v>
      </c>
      <c r="K4" s="103" t="s">
        <v>39144</v>
      </c>
      <c r="L4" s="103" t="str">
        <f>IFERROR(VLOOKUP(D4,DB!A:I,9,0),"")</f>
        <v>Latis</v>
      </c>
    </row>
    <row r="5" spans="1:13" s="39" customFormat="1" ht="30.75">
      <c r="A5" s="103" t="s">
        <v>39145</v>
      </c>
      <c r="B5" s="103" t="str">
        <f>IFERROR(VLOOKUP(D5,DB!A:K,11,0),"")</f>
        <v>R5</v>
      </c>
      <c r="C5" s="103">
        <v>1</v>
      </c>
      <c r="D5" s="103" t="s">
        <v>36592</v>
      </c>
      <c r="E5" s="103" t="s">
        <v>39106</v>
      </c>
      <c r="F5" s="104">
        <v>45981.373298611114</v>
      </c>
      <c r="G5" s="105">
        <f ca="1">IFERROR(NOW()-F5,"")</f>
        <v>18.902327893512847</v>
      </c>
      <c r="H5" s="132">
        <v>45981.360798611109</v>
      </c>
      <c r="I5" s="103" t="str">
        <f>IFERROR(VLOOKUP(D5,DB!A:F,6,0),"")</f>
        <v>SCECO</v>
      </c>
      <c r="J5" s="103" t="str">
        <f>IFERROR(VLOOKUP(D5,DB!A:G,7,0),"")</f>
        <v>Dead</v>
      </c>
      <c r="K5" s="103" t="s">
        <v>39146</v>
      </c>
      <c r="L5" s="103" t="str">
        <f>IFERROR(VLOOKUP(D5,DB!A:I,9,0),"")</f>
        <v>Latis</v>
      </c>
    </row>
    <row r="6" spans="1:13">
      <c r="A6" s="37" t="s">
        <v>39147</v>
      </c>
      <c r="B6" s="37" t="str">
        <f>IFERROR(VLOOKUP(D6,DB!A:K,11,0),"")</f>
        <v>R5</v>
      </c>
      <c r="C6" s="37">
        <v>1</v>
      </c>
      <c r="D6" s="37" t="s">
        <v>37850</v>
      </c>
      <c r="E6" s="37" t="s">
        <v>39106</v>
      </c>
      <c r="F6" s="38">
        <v>45997.107488425929</v>
      </c>
      <c r="G6" s="131">
        <f t="shared" ref="G6" ca="1" si="2">IFERROR(NOW()-F6,"")</f>
        <v>3.1681380786976661</v>
      </c>
      <c r="H6" s="38">
        <v>45997.093599537038</v>
      </c>
      <c r="I6" s="37" t="str">
        <f>IFERROR(VLOOKUP(D6,DB!A:F,6,0),"")</f>
        <v>SCECO</v>
      </c>
      <c r="J6" s="37" t="str">
        <f>IFERROR(VLOOKUP(D6,DB!A:G,7,0),"")</f>
        <v>In progress</v>
      </c>
      <c r="K6" s="37" t="s">
        <v>39148</v>
      </c>
      <c r="L6" s="37" t="str">
        <f>IFERROR(VLOOKUP(D6,DB!A:I,9,0),"")</f>
        <v>Latis</v>
      </c>
    </row>
    <row r="7" spans="1:13" ht="60.75">
      <c r="A7" s="37" t="s">
        <v>39149</v>
      </c>
      <c r="B7" s="37" t="str">
        <f>IFERROR(VLOOKUP(D7,DB!A:K,11,0),"")</f>
        <v>R5</v>
      </c>
      <c r="C7" s="37">
        <v>1</v>
      </c>
      <c r="D7" s="37" t="s">
        <v>34379</v>
      </c>
      <c r="E7" s="37" t="s">
        <v>39106</v>
      </c>
      <c r="F7" s="38">
        <v>46000.097326388888</v>
      </c>
      <c r="G7" s="131">
        <f ca="1">IFERROR(NOW()-F7,"")</f>
        <v>0.17830011573823867</v>
      </c>
      <c r="H7" s="38">
        <v>45999.787118055552</v>
      </c>
      <c r="I7" s="37" t="str">
        <f>IFERROR(VLOOKUP(D7,DB!A:F,6,0),"")</f>
        <v>SCECO</v>
      </c>
      <c r="J7" s="37" t="str">
        <f>IFERROR(VLOOKUP(D7,DB!A:G,7,0),"")</f>
        <v>Weak</v>
      </c>
      <c r="K7" s="37" t="s">
        <v>39150</v>
      </c>
      <c r="L7" s="37" t="str">
        <f>IFERROR(VLOOKUP(D7,DB!A:I,9,0),"")</f>
        <v>Latis</v>
      </c>
    </row>
    <row r="8" spans="1:13">
      <c r="A8" s="37" t="s">
        <v>39151</v>
      </c>
      <c r="B8" s="37" t="str">
        <f>IFERROR(VLOOKUP(D8,DB!A:K,11,0),"")</f>
        <v>R5</v>
      </c>
      <c r="C8" s="37">
        <v>1</v>
      </c>
      <c r="D8" s="37" t="s">
        <v>38399</v>
      </c>
      <c r="E8" s="37" t="s">
        <v>39106</v>
      </c>
      <c r="F8" s="38">
        <v>46000.182812500003</v>
      </c>
      <c r="G8" s="131">
        <f ca="1">IFERROR(NOW()-F8,"")</f>
        <v>9.2814004623505753E-2</v>
      </c>
      <c r="H8" s="38">
        <v>46000.177256944444</v>
      </c>
      <c r="I8" s="37" t="str">
        <f>IFERROR(VLOOKUP(D8,DB!A:F,6,0),"")</f>
        <v>SCECO</v>
      </c>
      <c r="J8" s="37" t="str">
        <f>IFERROR(VLOOKUP(D8,DB!A:G,7,0),"")</f>
        <v>Haj Removal</v>
      </c>
      <c r="K8" s="37" t="s">
        <v>39152</v>
      </c>
      <c r="L8" s="37" t="str">
        <f>IFERROR(VLOOKUP(D8,DB!A:I,9,0),"")</f>
        <v>Latis</v>
      </c>
    </row>
    <row r="9" spans="1:13">
      <c r="A9" s="37"/>
      <c r="B9" s="37" t="str">
        <f>IFERROR(VLOOKUP(D9,DB!A:K,11,0),"")</f>
        <v/>
      </c>
      <c r="C9" s="37"/>
      <c r="D9" s="37"/>
      <c r="E9" s="37"/>
      <c r="F9" s="38"/>
      <c r="G9" s="131">
        <f ca="1">IFERROR(NOW()-F9,"")</f>
        <v>46000.275626504626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46000.275626504626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46000.275626504626</v>
      </c>
      <c r="H11" s="38"/>
      <c r="I11" s="37" t="str">
        <f>IFERROR(VLOOKUP(D11,DB!A:F,6,0),"")</f>
        <v/>
      </c>
      <c r="J11" s="37" t="str">
        <f>IFERROR(VLOOKUP(D11,DB!A:G,7,0),"")</f>
        <v/>
      </c>
      <c r="K11" s="37"/>
      <c r="L11" s="37" t="str">
        <f>IFERROR(VLOOKUP(D11,DB!A:I,9,0),"")</f>
        <v/>
      </c>
    </row>
    <row r="12" spans="1:13">
      <c r="A12" s="37"/>
      <c r="B12" s="37" t="str">
        <f>IFERROR(VLOOKUP(D12,DB!A:K,11,0),"")</f>
        <v/>
      </c>
      <c r="C12" s="37"/>
      <c r="D12" s="154"/>
      <c r="E12" s="37"/>
      <c r="F12" s="38"/>
      <c r="G12" s="131">
        <f ca="1">IFERROR(NOW()-F12,"")</f>
        <v>46000.275626504626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46000.275626504626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46000.275626504626</v>
      </c>
      <c r="H14" s="38"/>
      <c r="I14" s="37" t="str">
        <f>IFERROR(VLOOKUP(D14,DB!A:F,6,0),"")</f>
        <v/>
      </c>
      <c r="J14" s="37" t="str">
        <f>IFERROR(VLOOKUP(D14,DB!A:G,7,0),"")</f>
        <v/>
      </c>
      <c r="K14" s="37"/>
      <c r="L14" s="37" t="str">
        <f>IFERROR(VLOOKUP(D14,DB!A:I,9,0),"")</f>
        <v/>
      </c>
    </row>
    <row r="15" spans="1:13">
      <c r="A15" s="37"/>
      <c r="B15" s="37" t="str">
        <f>IFERROR(VLOOKUP(D15,DB!A:K,11,0),"")</f>
        <v/>
      </c>
      <c r="C15" s="37"/>
      <c r="D15" s="154"/>
      <c r="E15" s="37"/>
      <c r="F15" s="38"/>
      <c r="G15" s="131">
        <f ca="1">IFERROR(NOW()-F15,"")</f>
        <v>46000.275626504626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46000.275626504626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46000.275626504626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46000.275626504626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46000.275626504626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46000.275626504626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46000.275626504626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46000.275626504626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46000.275626504626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46000.275626504626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46000.275626504626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46000.275626504626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46000.275626504626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46000.275626504626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46000.275626504626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46000.275626504626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46000.275626504626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46000.275626504626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46000.275626504626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46000.275626504626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46000.275626504626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46000.275626504626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46000.275626504626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46000.275626504626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46000.275626504626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46000.275626504626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46000.275626504626</v>
      </c>
      <c r="H41" s="38"/>
      <c r="I41" s="37" t="str">
        <f>IFERROR(VLOOKUP(D41,DB!A:F,6,0),"")</f>
        <v/>
      </c>
      <c r="J41" s="37" t="str">
        <f>IFERROR(VLOOKUP(D41,DB!A:G,7,0),"")</f>
        <v/>
      </c>
      <c r="K41" s="37"/>
      <c r="L41" s="37" t="str">
        <f>IFERROR(VLOOKUP(D41,DB!A:I,9,0),"")</f>
        <v/>
      </c>
    </row>
    <row r="42" spans="1:12">
      <c r="A42" s="37" t="s">
        <v>39153</v>
      </c>
      <c r="B42" s="37" t="str">
        <f>IFERROR(VLOOKUP(D42,DB!A:K,11,0),"")</f>
        <v>R5</v>
      </c>
      <c r="C42" s="37">
        <v>1</v>
      </c>
      <c r="D42" s="37" t="s">
        <v>38187</v>
      </c>
      <c r="E42" s="37" t="s">
        <v>39106</v>
      </c>
      <c r="F42" s="38">
        <v>46000.087430555555</v>
      </c>
      <c r="G42" s="131">
        <f ca="1">IFERROR(NOW()-F42,"")</f>
        <v>0.18819594907108694</v>
      </c>
      <c r="H42" s="38">
        <v>46000.164756944447</v>
      </c>
      <c r="I42" s="37" t="str">
        <f>IFERROR(VLOOKUP(D42,DB!A:F,6,0),"")</f>
        <v>SCECO</v>
      </c>
      <c r="J42" s="37" t="str">
        <f>IFERROR(VLOOKUP(D42,DB!A:G,7,0),"")</f>
        <v>Haj Removal</v>
      </c>
      <c r="K42" s="37" t="s">
        <v>39154</v>
      </c>
      <c r="L42" s="37" t="str">
        <f>IFERROR(VLOOKUP(D42,DB!A:I,9,0),"")</f>
        <v>Latis</v>
      </c>
    </row>
    <row r="43" spans="1:12">
      <c r="A43" s="37"/>
      <c r="B43" s="37" t="str">
        <f>IFERROR(VLOOKUP(D43,DB!A:K,11,0),"")</f>
        <v/>
      </c>
      <c r="C43" s="37"/>
      <c r="D43" s="37"/>
      <c r="E43" s="37"/>
      <c r="F43" s="38"/>
      <c r="G43" s="131">
        <f ca="1">IFERROR(NOW()-F43,"")</f>
        <v>46000.275626504626</v>
      </c>
      <c r="H43" s="38"/>
      <c r="I43" s="37" t="str">
        <f>IFERROR(VLOOKUP(D43,DB!A:F,6,0),"")</f>
        <v/>
      </c>
      <c r="J43" s="37" t="str">
        <f>IFERROR(VLOOKUP(D43,DB!A:G,7,0),"")</f>
        <v/>
      </c>
      <c r="K43" s="37"/>
      <c r="L43" s="37" t="str">
        <f>IFERROR(VLOOKUP(D43,DB!A:I,9,0),"")</f>
        <v/>
      </c>
    </row>
  </sheetData>
  <dataValidations count="2">
    <dataValidation allowBlank="1" showInputMessage="1" showErrorMessage="1" sqref="E1" xr:uid="{920C6338-E771-4DAE-8C89-92A9093EA4DE}"/>
    <dataValidation type="list" allowBlank="1" showInputMessage="1" showErrorMessage="1" sqref="E2:E7 E8:E4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6"/>
  <sheetViews>
    <sheetView workbookViewId="0">
      <selection activeCell="K6" sqref="K6"/>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39155</v>
      </c>
      <c r="B2" s="115" t="str">
        <f>IFERROR(VLOOKUP(D2,DB!A:K,11,0),"")</f>
        <v>R6</v>
      </c>
      <c r="C2" s="116">
        <v>1</v>
      </c>
      <c r="D2" s="115" t="s">
        <v>39042</v>
      </c>
      <c r="E2" s="138" t="s">
        <v>39106</v>
      </c>
      <c r="F2" s="117">
        <v>45999.834490740737</v>
      </c>
      <c r="G2" s="72">
        <f t="shared" ref="G2:G20" ca="1" si="0">IFERROR(NOW()-F2,"-")</f>
        <v>0.44113576388917863</v>
      </c>
      <c r="H2" s="117">
        <v>45999.733171296299</v>
      </c>
      <c r="I2" s="115" t="str">
        <f>IFERROR(VLOOKUP(D2,DB!A:F,6,0),"")</f>
        <v>SCECO</v>
      </c>
      <c r="J2" s="115" t="str">
        <f>IFERROR(VLOOKUP(D2,DB!A:G,7,0),"")</f>
        <v>Dead</v>
      </c>
      <c r="K2" s="118" t="s">
        <v>39156</v>
      </c>
      <c r="L2" s="133" t="str">
        <f>IFERROR(VLOOKUP(D2,DB!A:I,9,0),"")</f>
        <v>Latis</v>
      </c>
    </row>
    <row r="3" spans="1:16382" ht="31.5" customHeight="1">
      <c r="A3" s="114"/>
      <c r="B3" s="115" t="str">
        <f>IFERROR(VLOOKUP(D3,DB!A:K,11,0),"")</f>
        <v/>
      </c>
      <c r="C3" s="116"/>
      <c r="D3" s="115"/>
      <c r="E3" s="138"/>
      <c r="F3" s="117"/>
      <c r="G3" s="72">
        <f t="shared" ca="1" si="0"/>
        <v>46000.275626504626</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46000.275626504626</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46000.275626504626</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46000.275626504626</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46000.275626504626</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46000.275626504626</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46000.275626504626</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46000.275626504626</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46000.275626504626</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46000.275626504626</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46000.275626504626</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46000.275626504626</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46000.275626504626</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46000.275626504626</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46000.275626504626</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46000.275626504626</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46000.275626504626</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46000.275626504626</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ref="G21:G84" ca="1" si="1">IFERROR(NOW()-F21,"-")</f>
        <v>46000.275626504626</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46000.275626504626</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46000.275626504626</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46000.275626504626</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46000.275626504626</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46000.275626504626</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46000.275626504626</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46000.275626504626</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46000.275626504626</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46000.275626504626</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46000.275626504626</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46000.275626504626</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46000.275626504626</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46000.275626504626</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46000.275626504626</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46000.275626504626</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46000.275626504626</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46000.275626504626</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46000.275626504626</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46000.275626504626</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46000.275626504626</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46000.275626504626</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46000.275626504626</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46000.275626504626</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46000.275626504626</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46000.275626504626</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46000.275626504626</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46000.275626504626</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46000.275626504626</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46000.275626504626</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46000.275626504626</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46000.275626504626</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46000.275626504626</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46000.275626504626</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46000.275626504626</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46000.275626504626</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46000.275626504626</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46000.275626504626</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46000.275626504626</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46000.275626504626</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46000.275626504626</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46000.275626504626</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46000.275626504626</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46000.275626504626</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46000.275626504626</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46000.275626504626</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46000.275626504626</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46000.275626504626</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46000.275626504626</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46000.275626504626</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46000.275626504626</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46000.275626504626</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46000.275626504626</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46000.275626504626</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46000.275626504626</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46000.275626504626</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46000.275626504626</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46000.275626504626</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46000.275626504626</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46000.275626504626</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46000.275626504626</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46000.275626504626</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46000.275626504626</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46000.275626504626</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ref="G85:G148" ca="1" si="2">IFERROR(NOW()-F85,"-")</f>
        <v>46000.275626504626</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46000.275626504626</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46000.275626504626</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46000.275626504626</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46000.275626504626</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46000.275626504626</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46000.275626504626</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46000.275626504626</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46000.275626504626</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46000.275626504626</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46000.275626504626</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46000.275626504626</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46000.275626504626</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46000.275626504626</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46000.275626504626</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46000.275626504626</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46000.275626504626</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46000.275626504626</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46000.275626504626</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46000.275626504626</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46000.275626504626</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46000.275626504626</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46000.275626504626</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46000.275626504626</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46000.275626504626</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46000.275626504626</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46000.275626504626</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46000.275626504626</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46000.275626504626</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46000.275626504626</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46000.275626504626</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46000.275626504626</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46000.275626504626</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46000.275626504626</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46000.275626504626</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46000.275626504626</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46000.275626504626</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46000.275626504626</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46000.275626504626</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46000.275626504626</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46000.275626504626</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46000.275626504626</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46000.275626504626</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46000.275626504626</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46000.275626504626</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46000.275626504626</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46000.275626504626</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46000.275626504626</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46000.275626504626</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46000.275626504626</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46000.275626504626</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46000.275626504626</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46000.275626504626</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46000.275626504626</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46000.275626504626</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46000.275626504626</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46000.275626504626</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46000.275626504626</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46000.275626504626</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46000.275626504626</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46000.275626504626</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46000.275626504626</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46000.275626504626</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46000.275626504626</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ref="G149:G212" ca="1" si="3">IFERROR(NOW()-F149,"-")</f>
        <v>46000.275626504626</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46000.275626504626</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46000.275626504626</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46000.275626504626</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46000.275626504626</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46000.275626504626</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46000.275626504626</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46000.275626504626</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46000.275626504626</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46000.275626504626</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46000.275626504626</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46000.275626504626</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46000.275626504626</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46000.275626504626</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46000.275626504626</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46000.275626504626</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46000.275626504626</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46000.275626504626</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46000.275626504626</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46000.275626504626</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46000.275626504626</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46000.275626504626</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46000.275626504626</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46000.275626504626</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46000.275626504626</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46000.275626504626</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46000.275626504626</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46000.275626504626</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46000.275626504626</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46000.275626504626</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46000.275626504626</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46000.275626504626</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46000.275626504626</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46000.275626504626</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46000.275626504626</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46000.275626504626</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46000.275626504626</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46000.275626504626</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46000.275626504626</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46000.275626504626</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46000.275626504626</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46000.275626504626</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46000.275626504626</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46000.275626504626</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46000.275626504626</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46000.275626504626</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46000.275626504626</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46000.275626504626</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46000.275626504626</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46000.275626504626</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46000.275626504626</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46000.275626504626</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46000.275626504626</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46000.275626504626</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46000.275626504626</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46000.275626504626</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46000.275626504626</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46000.275626504626</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46000.275626504626</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46000.275626504626</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46000.275626504626</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46000.275626504626</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46000.275626504626</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46000.275626504626</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ref="G213:G276" ca="1" si="4">IFERROR(NOW()-F213,"-")</f>
        <v>46000.275626504626</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46000.275626504626</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46000.275626504626</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46000.275626504626</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46000.275626504626</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46000.275626504626</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46000.275626504626</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46000.275626504626</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46000.275626504626</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46000.275626504626</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46000.275626504626</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46000.275626504626</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46000.275626504626</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46000.275626504626</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46000.275626504626</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46000.275626504626</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46000.275626504626</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46000.275626504626</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46000.275626504626</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46000.275626504626</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46000.275626504626</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46000.275626504626</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46000.275626504626</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46000.275626504626</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46000.275626504626</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46000.275626504626</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46000.275626504626</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46000.275626504626</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46000.275626504626</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46000.275626504626</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46000.275626504626</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46000.275626504626</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46000.275626504626</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46000.275626504626</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46000.275626504626</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46000.275626504626</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46000.275626504626</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46000.275626504626</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46000.275626504626</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46000.275626504626</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46000.275626504626</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46000.275626504626</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46000.275626504626</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46000.275626504626</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46000.275626504626</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46000.275626504626</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46000.275626504626</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46000.275626504626</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46000.275626504626</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46000.275626504626</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46000.275626504626</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46000.275626504626</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46000.275626504626</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46000.275626504626</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46000.275626504626</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46000.275626504626</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46000.275626504626</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46000.275626504626</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46000.275626504626</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46000.275626504626</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46000.275626504626</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46000.275626504626</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46000.275626504626</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46000.275626504626</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ref="G277:G340" ca="1" si="5">IFERROR(NOW()-F277,"-")</f>
        <v>46000.275626504626</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46000.275626504626</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46000.275626504626</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46000.275626504626</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46000.275626504626</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46000.275626504626</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46000.275626504626</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46000.275626504626</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46000.275626504626</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46000.275626504626</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46000.275626504626</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46000.275626504626</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46000.275626504626</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46000.275626504626</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46000.275626504626</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46000.275626504626</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46000.275626504626</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46000.275626504626</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46000.275626504626</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46000.275626504626</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46000.275626504626</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46000.275626504626</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46000.275626504626</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46000.275626504626</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46000.275626504626</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46000.275626504626</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46000.275626504626</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46000.275626504626</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46000.275626504626</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46000.275626504626</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46000.275626504626</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46000.275626504626</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46000.275626504626</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46000.275626504626</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46000.275626504626</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46000.275626504626</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46000.275626504626</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46000.275626504626</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46000.275626504626</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46000.275626504626</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46000.275626504626</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46000.275626504626</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46000.275626504626</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46000.275626504626</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46000.275626504626</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46000.275626504626</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46000.275626504626</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46000.275626504626</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46000.275626504626</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46000.275626504626</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46000.275626504626</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46000.275626504626</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46000.275626504626</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46000.275626504626</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46000.275626504626</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46000.275626504626</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46000.275626504626</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46000.275626504626</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46000.275626504626</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46000.275626504626</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46000.275626504626</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46000.275626504626</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46000.275626504626</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46000.275626504626</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ref="G341:G404" ca="1" si="6">IFERROR(NOW()-F341,"-")</f>
        <v>46000.275626504626</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46000.275626504626</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46000.275626504626</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46000.275626504626</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46000.275626504626</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46000.275626504626</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46000.275626504626</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46000.275626504626</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46000.275626504626</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46000.275626504626</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46000.275626504626</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46000.275626504626</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46000.275626504626</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46000.275626504626</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46000.275626504626</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46000.275626504626</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46000.275626504626</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46000.275626504626</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46000.275626504626</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46000.275626504626</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46000.275626504626</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46000.275626504626</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46000.275626504626</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46000.275626504626</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46000.275626504626</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46000.275626504626</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46000.275626504626</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46000.275626504626</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46000.275626504626</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46000.275626504626</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46000.275626504626</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46000.275626504626</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46000.275626504626</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46000.275626504626</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46000.275626504626</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46000.275626504626</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46000.275626504626</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46000.275626504626</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46000.275626504626</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46000.275626504626</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46000.275626504626</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46000.275626504626</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46000.275626504626</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46000.275626504626</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46000.275626504626</v>
      </c>
      <c r="H385" s="117"/>
      <c r="I385" s="115" t="str">
        <f>IFERROR(VLOOKUP(D385,DB!A:F,6,0),"")</f>
        <v/>
      </c>
      <c r="J385" s="115" t="str">
        <f>IFERROR(VLOOKUP(D385,DB!A:G,7,0),"")</f>
        <v/>
      </c>
      <c r="K385" s="118"/>
      <c r="L385" s="133" t="str">
        <f>IFERROR(VLOOKUP(D385,DB!A:I,9,0),"")</f>
        <v/>
      </c>
    </row>
    <row r="386" spans="1:12" ht="31.5" customHeight="1">
      <c r="A386" s="139"/>
      <c r="B386" s="140" t="str">
        <f>IFERROR(VLOOKUP(D386,DB!A:K,11,0),"")</f>
        <v/>
      </c>
      <c r="C386" s="141"/>
      <c r="D386" s="140"/>
      <c r="E386" s="138"/>
      <c r="F386" s="142"/>
      <c r="G386" s="143">
        <f t="shared" ca="1" si="6"/>
        <v>46000.275626504626</v>
      </c>
      <c r="H386" s="142"/>
      <c r="I386" s="140" t="str">
        <f>IFERROR(VLOOKUP(D386,DB!A:F,6,0),"")</f>
        <v/>
      </c>
      <c r="J386" s="140" t="str">
        <f>IFERROR(VLOOKUP(D386,DB!A:G,7,0),"")</f>
        <v/>
      </c>
      <c r="K386" s="144"/>
      <c r="L386" s="145" t="str">
        <f>IFERROR(VLOOKUP(D386,DB!A:I,9,0),"")</f>
        <v/>
      </c>
    </row>
  </sheetData>
  <dataValidations count="2">
    <dataValidation allowBlank="1" showInputMessage="1" showErrorMessage="1" sqref="E1" xr:uid="{9E1BC488-8814-4F8A-8DBE-742B3278AB71}"/>
    <dataValidation type="list" allowBlank="1" showInputMessage="1" showErrorMessage="1" sqref="E2:E38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2025-12-09T03:38:54Z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