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032" documentId="120_S{2AC9BD13-BADA-5192-A53E-5A8FF88502F6}" xr6:coauthVersionLast="47" xr6:coauthVersionMax="47" xr10:uidLastSave="{92E3C565-A145-4056-A709-AE816AE2CDB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9"/>
  <c r="G6" i="9"/>
  <c r="G7" i="9"/>
  <c r="G8"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I3" i="9"/>
  <c r="J3" i="9"/>
  <c r="L3" i="9"/>
  <c r="B4" i="9"/>
  <c r="I4" i="9"/>
  <c r="J4" i="9"/>
  <c r="L4" i="9"/>
  <c r="B5" i="9"/>
  <c r="I5" i="9"/>
  <c r="J5" i="9"/>
  <c r="L5" i="9"/>
  <c r="B6" i="9"/>
  <c r="I6" i="9"/>
  <c r="J6" i="9"/>
  <c r="L6" i="9"/>
  <c r="B7" i="9"/>
  <c r="I7" i="9"/>
  <c r="J7" i="9"/>
  <c r="L7" i="9"/>
  <c r="B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<sst xmlns="http://schemas.openxmlformats.org/spreadsheetml/2006/main" count="180289" uniqueCount="39129">
  <si>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</si>
  <si>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</si>
  <si>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</si>
  <si>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</si>
  <si>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</si>
  <si>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</si>
  <si>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</si>
  <si>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</si>
  <si>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</si>
  <si>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</si>
  <si>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</si>
  <si>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</si>
  <si>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</si>
  <si>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</si>
  <si>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</si>
  <si>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</si>
  <si>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</si>
  <si>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</si>
  <si>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</si>
  <si>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</si>
  <si>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</si>
  <si>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</si>
  <si>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</si>
  <si>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</si>
  <si>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</si>
  <si>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</si>
  <si>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</si>
  <si>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</si>
  <si>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</si>
  <si>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</si>
  <si>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</si>
  <si>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</si>
  <si>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</si>
  <si>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</si>
  <si>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</si>
  <si>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</si>
  <si>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</si>
  <si>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</si>
  <si>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</si>
  <si>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</si>
  <si>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</si>
  <si>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</si>
  <si>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</si>
  <si>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</si>
  <si>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</si>
  <si>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</si>
  <si>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</si>
  <si>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</si>
  <si>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</si>
  <si>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</si>
  <si>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</si>
  <si>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</si>
  <si>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</si>
  <si>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</si>
  <si>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</si>
  <si>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</si>
  <si>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</si>
  <si>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</si>
  <si>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</si>
  <si>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</si>
  <si>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</si>
  <si>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</si>
  <si>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</si>
  <si>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</si>
  <si>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</si>
  <si>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</si>
  <si>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</si>
  <si>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</si>
  <si>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</si>
  <si>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</si>
  <si>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</si>
  <si>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</si>
  <si>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</si>
  <si>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</si>
  <si>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</si>
  <si>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</si>
  <si>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</si>
  <si>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</si>
  <si>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</si>
  <si>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</si>
  <si>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</si>
  <si>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</si>
  <si>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</si>
  <si>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</si>
  <si>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</si>
  <si>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</si>
  <si>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</si>
  <si>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</si>
  <si>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</si>
  <si>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</si>
  <si>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</si>
  <si>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</si>
  <si>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</si>
  <si>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</si>
  <si>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</si>
  <si>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</si>
  <si>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</si>
  <si>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</si>
  <si>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</si>
  <si>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</si>
  <si>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</si>
  <si>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</si>
  <si>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</si>
  <si>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</si>
  <si>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</si>
  <si>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</si>
  <si>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</si>
  <si>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</si>
  <si>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</si>
  <si>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</si>
  <si>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</si>
  <si>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</si>
  <si>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</si>
  <si>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</si>
  <si>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</si>
  <si>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</si>
  <si>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</si>
  <si>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</si>
  <si>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</si>
  <si>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</si>
  <si>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</si>
  <si>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</si>
  <si>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</si>
  <si>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</si>
  <si>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</si>
  <si>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</si>
  <si>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</si>
  <si>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</si>
  <si>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</si>
  <si>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</si>
  <si>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</si>
  <si>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</si>
  <si>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</si>
  <si>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</si>
  <si>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</si>
  <si>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</si>
  <si>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</si>
  <si>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</si>
  <si>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</si>
  <si>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</si>
  <si>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</si>
  <si>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</si>
  <si>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</si>
  <si>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</si>
  <si>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</si>
  <si>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</si>
  <si>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</si>
  <si>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</si>
  <si>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</si>
  <si>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</si>
  <si>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</si>
  <si>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</si>
  <si>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</si>
  <si>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</si>
  <si>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</si>
  <si>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</si>
  <si>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</si>
  <si>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</si>
  <si>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</si>
  <si>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</si>
  <si>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</si>
  <si>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</si>
  <si>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</si>
  <si>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</si>
  <si>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</si>
  <si>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</si>
  <si>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</si>
  <si>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</si>
  <si>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</si>
  <si>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</si>
  <si>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</si>
  <si>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</si>
  <si>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</si>
  <si>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</si>
  <si>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</si>
  <si>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</si>
  <si>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</si>
  <si>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</si>
  <si>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</si>
  <si>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</si>
  <si>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</si>
  <si>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</si>
  <si>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</si>
  <si>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</si>
  <si>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</si>
  <si>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</si>
  <si>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</si>
  <si>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</si>
  <si>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</si>
  <si>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</si>
  <si>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</si>
  <si>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</si>
  <si>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</si>
  <si>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</si>
  <si>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</si>
  <si>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</si>
  <si>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</si>
  <si>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</si>
  <si>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</si>
  <si>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</si>
  <si>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</si>
  <si>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</si>
  <si>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</si>
  <si>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</si>
  <si>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</si>
  <si>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</si>
  <si>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</si>
  <si>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</si>
  <si>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</si>
  <si>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</si>
  <si>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</si>
  <si>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</si>
  <si>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</si>
  <si>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</si>
  <si>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</si>
  <si>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</si>
  <si>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</si>
  <si>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</si>
  <si>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</si>
  <si>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</si>
  <si>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</si>
  <si>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</si>
  <si>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</si>
  <si>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</si>
  <si>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</si>
  <si>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</si>
  <si>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</si>
  <si>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</si>
  <si>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</si>
  <si>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</si>
  <si>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</si>
  <si>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</si>
  <si>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</si>
  <si>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</si>
  <si>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</si>
  <si>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</si>
  <si>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</si>
  <si>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</si>
  <si>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</si>
  <si>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</si>
  <si>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</si>
  <si>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</si>
  <si>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</si>
  <si>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</si>
  <si>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</si>
  <si>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</si>
  <si>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</si>
  <si>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</si>
  <si>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</si>
  <si>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</si>
  <si>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</si>
  <si>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</si>
  <si>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</si>
  <si>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</si>
  <si>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</si>
  <si>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</si>
  <si>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</si>
  <si>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</si>
  <si>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</si>
  <si>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</si>
  <si>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</si>
  <si>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</si>
  <si>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</si>
  <si>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</si>
  <si>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</si>
  <si>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</si>
  <si>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</si>
  <si>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</si>
  <si>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</si>
  <si>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</si>
  <si>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</si>
  <si>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</si>
  <si>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</si>
  <si>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</si>
  <si>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</si>
  <si>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</si>
  <si>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</si>
  <si>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</si>
  <si>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</si>
  <si>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</si>
  <si>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</si>
  <si>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</si>
  <si>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</si>
  <si>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</si>
  <si>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</si>
  <si>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</si>
  <si>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</si>
  <si>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</si>
  <si>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</si>
  <si>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</si>
  <si>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</si>
  <si>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</si>
  <si>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</si>
  <si>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</si>
  <si>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</si>
  <si>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</si>
  <si>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</si>
  <si>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</si>
  <si>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</si>
  <si>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</si>
  <si>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</si>
  <si>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</si>
  <si>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</si>
  <si>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</si>
  <si>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</si>
  <si>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</si>
  <si>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</si>
  <si>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</si>
  <si>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</si>
  <si>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</si>
  <si>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</si>
  <si>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</si>
  <si>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</si>
  <si>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</si>
  <si>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</si>
  <si>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</si>
  <si>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</si>
  <si>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</si>
  <si>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</si>
  <si>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</si>
  <si>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</si>
  <si>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</si>
  <si>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</si>
  <si>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</si>
  <si>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</si>
  <si>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</si>
  <si>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</si>
  <si>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</si>
  <si>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</si>
  <si>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</si>
  <si>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</si>
  <si>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</si>
  <si>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</si>
  <si>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</si>
  <si>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</si>
  <si>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</si>
  <si>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</si>
  <si>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</si>
  <si>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</si>
  <si>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</si>
  <si>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</si>
  <si>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</si>
  <si>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</si>
  <si>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</si>
  <si>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</si>
  <si>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</si>
  <si>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</si>
  <si>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</si>
  <si>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</si>
  <si>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</si>
  <si>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</si>
  <si>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</si>
  <si>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</si>
  <si>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</si>
  <si>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</si>
  <si>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</si>
  <si>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</si>
  <si>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</si>
  <si>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</si>
  <si>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</si>
  <si>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</si>
  <si>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</si>
  <si>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</si>
  <si>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</si>
  <si>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</si>
  <si>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</si>
  <si>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</si>
  <si>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</si>
  <si>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</si>
  <si>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</si>
  <si>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</si>
  <si>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</si>
  <si>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</si>
  <si>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</si>
  <si>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</si>
  <si>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</si>
  <si>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</si>
  <si>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</si>
  <si>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</si>
  <si>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</si>
  <si>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</si>
  <si>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</si>
  <si>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</si>
  <si>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</si>
  <si>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</si>
  <si>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</si>
  <si>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</si>
  <si>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</si>
  <si>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</si>
  <si>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</si>
  <si>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</si>
  <si>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</si>
  <si>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</si>
  <si>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</si>
  <si>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</si>
  <si>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</si>
  <si>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</si>
  <si>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</si>
  <si>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</si>
  <si>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</si>
  <si>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</si>
  <si>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</si>
  <si>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</si>
  <si>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</si>
  <si>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</si>
  <si>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</si>
  <si>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</si>
  <si>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</si>
  <si>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</si>
  <si>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</si>
  <si>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</si>
  <si>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</si>
  <si>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</si>
  <si>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</si>
  <si>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</si>
  <si>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</si>
  <si>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</si>
  <si>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</si>
  <si>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</si>
  <si>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</si>
  <si>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</si>
  <si>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</si>
  <si>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</si>
  <si>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</si>
  <si>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</si>
  <si>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</si>
  <si>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</si>
  <si>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</si>
  <si>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</si>
  <si>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</si>
  <si>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</si>
  <si>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</si>
  <si>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</si>
  <si>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</si>
  <si>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</si>
  <si>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</si>
  <si>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</si>
  <si>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</si>
  <si>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</si>
  <si>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</si>
  <si>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</si>
  <si>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</si>
  <si>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</si>
  <si>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</si>
  <si>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</si>
  <si>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</si>
  <si>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</si>
  <si>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</si>
  <si>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</si>
  <si>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</si>
  <si>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</si>
  <si>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</si>
  <si>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</si>
  <si>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</si>
  <si>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</si>
  <si>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</si>
  <si>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</si>
  <si>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</si>
  <si>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</si>
  <si>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</si>
  <si>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</si>
  <si>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</si>
  <si>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</si>
  <si>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</si>
  <si>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</si>
  <si>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</si>
  <si>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</si>
  <si>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</si>
  <si>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</si>
  <si>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</si>
  <si>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</si>
  <si>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</si>
  <si>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</si>
  <si>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</si>
  <si>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</si>
  <si>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</si>
  <si>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</si>
  <si>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</si>
  <si>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</si>
  <si>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</si>
  <si>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</si>
  <si>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</si>
  <si>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</si>
  <si>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</si>
  <si>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</si>
  <si>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</si>
  <si>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</si>
  <si>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</si>
  <si>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</si>
  <si>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</si>
  <si>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</si>
  <si>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</si>
  <si>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</si>
  <si>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</si>
  <si>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</si>
  <si>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</si>
  <si>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</si>
  <si>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</si>
  <si>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</si>
  <si>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</si>
  <si>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</si>
  <si>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</si>
  <si>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</si>
  <si>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</si>
  <si>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</si>
  <si>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</si>
  <si>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</si>
  <si>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</si>
  <si>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</si>
  <si>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</si>
  <si>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</si>
  <si>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</si>
  <si>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</si>
  <si>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</si>
  <si>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</si>
  <si>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</si>
  <si>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</si>
  <si>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</si>
  <si>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</si>
  <si>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</si>
  <si>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</si>
  <si>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</si>
  <si>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</si>
  <si>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</si>
  <si>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</si>
  <si>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</si>
  <si>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</si>
  <si>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</si>
  <si>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</si>
  <si>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</si>
  <si>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</si>
  <si>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</si>
  <si>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</si>
  <si>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</si>
  <si>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</si>
  <si>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</si>
  <si>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</si>
  <si>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</si>
  <si>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</si>
  <si>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</si>
  <si>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</si>
  <si>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</si>
  <si>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</si>
  <si>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</si>
  <si>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</si>
  <si>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</si>
  <si>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</si>
  <si>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</si>
  <si>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</si>
  <si>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</si>
  <si>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</si>
  <si>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</si>
  <si>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</si>
  <si>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</si>
  <si>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</si>
  <si>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</si>
  <si>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</si>
  <si>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</si>
  <si>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</si>
  <si>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</si>
  <si>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</si>
  <si>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</si>
  <si>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</si>
  <si>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</si>
  <si>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</si>
  <si>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</si>
  <si>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</si>
  <si>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</si>
  <si>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</si>
  <si>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</si>
  <si>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</si>
  <si>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</si>
  <si>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</si>
  <si>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</si>
  <si>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</si>
  <si>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</si>
  <si>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</si>
  <si>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</si>
  <si>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</si>
  <si>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</si>
  <si>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</si>
  <si>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</si>
  <si>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</si>
  <si>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</si>
  <si>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</si>
  <si>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</si>
  <si>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</si>
  <si>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</si>
  <si>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</si>
  <si>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</si>
  <si>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</si>
  <si>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</si>
  <si>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</si>
  <si>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</si>
  <si>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</si>
  <si>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</si>
  <si>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</si>
  <si>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</si>
  <si>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</si>
  <si>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</si>
  <si>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</si>
  <si>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</si>
  <si>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</si>
  <si>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</si>
  <si>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</si>
  <si>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</si>
  <si>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</si>
  <si>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</si>
  <si>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</si>
  <si>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</si>
  <si>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</si>
  <si>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</si>
  <si>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</si>
  <si>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</si>
  <si>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</si>
  <si>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</si>
  <si>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</si>
  <si>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</si>
  <si>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</si>
  <si>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</si>
  <si>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</si>
  <si>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</si>
  <si>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</si>
  <si>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</si>
  <si>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</si>
  <si>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</si>
  <si>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</si>
  <si>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</si>
  <si>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</si>
  <si>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</si>
  <si>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</si>
  <si>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</si>
  <si>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</si>
  <si>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</si>
  <si>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</si>
  <si>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</si>
  <si>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</si>
  <si>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</si>
  <si>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</si>
  <si>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</si>
  <si>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</si>
  <si>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</si>
  <si>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</si>
  <si>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</si>
  <si>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</si>
  <si>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</si>
  <si>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</si>
  <si>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</si>
  <si>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</si>
  <si>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</si>
  <si>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</si>
  <si>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</si>
  <si>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</si>
  <si>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</si>
  <si>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</si>
  <si>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</si>
  <si>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</si>
  <si>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</si>
  <si>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</si>
  <si>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</si>
  <si>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</si>
  <si>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</si>
  <si>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</si>
  <si>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</si>
  <si>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</si>
  <si>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</si>
  <si>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</si>
  <si>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</si>
  <si>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</si>
  <si>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</si>
  <si>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</si>
  <si>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</si>
  <si>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</si>
  <si>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</si>
  <si>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</si>
  <si>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</si>
  <si>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</si>
  <si>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</si>
  <si>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</si>
  <si>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</si>
  <si>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</si>
  <si>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</si>
  <si>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</si>
  <si>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</si>
  <si>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</si>
  <si>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</si>
  <si>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</si>
  <si>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</si>
  <si>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</si>
  <si>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</si>
  <si>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</si>
  <si>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</si>
  <si>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</si>
  <si>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</si>
  <si>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</si>
  <si>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</si>
  <si>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</si>
  <si>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</si>
  <si>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</si>
  <si>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</si>
  <si>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</si>
  <si>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</si>
  <si>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</si>
  <si>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</si>
  <si>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</si>
  <si>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</si>
  <si>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</si>
  <si>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</si>
  <si>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</si>
  <si>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</si>
  <si>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</si>
  <si>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</si>
  <si>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</si>
  <si>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</si>
  <si>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</si>
  <si>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</si>
  <si>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</si>
  <si>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</si>
  <si>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</si>
  <si>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</si>
  <si>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</si>
  <si>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</si>
  <si>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</si>
  <si>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</si>
  <si>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</si>
  <si>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</si>
  <si>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</si>
  <si>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</si>
  <si>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</si>
  <si>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</si>
  <si>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</si>
  <si>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</si>
  <si>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</si>
  <si>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</si>
  <si>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</si>
  <si>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</si>
  <si>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</si>
  <si>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</si>
  <si>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</si>
  <si>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</si>
  <si>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</si>
  <si>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</si>
  <si>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</si>
  <si>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</si>
  <si>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</si>
  <si>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</si>
  <si>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</si>
  <si>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</si>
  <si>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</si>
  <si>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</si>
  <si>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</si>
  <si>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</si>
  <si>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</si>
  <si>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</si>
  <si>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</si>
  <si>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</si>
  <si>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</si>
  <si>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</si>
  <si>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</si>
  <si>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</si>
  <si>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</si>
  <si>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</si>
  <si>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</si>
  <si>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</si>
  <si>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</si>
  <si>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</si>
  <si>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</si>
  <si>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</si>
  <si>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</si>
  <si>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</si>
  <si>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</si>
  <si>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</si>
  <si>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</si>
  <si>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</si>
  <si>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</si>
  <si>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</si>
  <si>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</si>
  <si>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</si>
  <si>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</si>
  <si>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</si>
  <si>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</si>
  <si>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</si>
  <si>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</si>
  <si>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</si>
  <si>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</si>
  <si>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</si>
  <si>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</si>
  <si>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</si>
  <si>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</si>
  <si>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</si>
  <si>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</si>
  <si>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</si>
  <si>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</si>
  <si>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</si>
  <si>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</si>
  <si>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</si>
  <si>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</si>
  <si>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</si>
  <si>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</si>
  <si>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</si>
  <si>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</si>
  <si>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</si>
  <si>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</si>
  <si>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</si>
  <si>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</si>
  <si>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</si>
  <si>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</si>
  <si>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</si>
  <si>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</si>
  <si>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</si>
  <si>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</si>
  <si>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</si>
  <si>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</si>
  <si>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</si>
  <si>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</si>
  <si>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</si>
  <si>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</si>
  <si>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</si>
  <si>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</si>
  <si>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</si>
  <si>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</si>
  <si>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</si>
  <si>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</si>
  <si>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</si>
  <si>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</si>
  <si>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</si>
  <si>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</si>
  <si>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</si>
  <si>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</si>
  <si>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</si>
  <si>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</si>
  <si>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</si>
  <si>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</si>
  <si>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</si>
  <si>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</si>
  <si>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</si>
  <si>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</si>
  <si>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</si>
  <si>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</si>
  <si>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</si>
  <si>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</si>
  <si>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</si>
  <si>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</si>
  <si>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</si>
  <si>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</si>
  <si>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</si>
  <si>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</si>
  <si>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</si>
  <si>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</si>
  <si>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</si>
  <si>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</si>
  <si>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</si>
  <si>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</si>
  <si>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</si>
  <si>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</si>
  <si>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</si>
  <si>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</si>
  <si>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</si>
  <si>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</si>
  <si>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</si>
  <si>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</si>
  <si>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</si>
  <si>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</si>
  <si>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</si>
  <si>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</si>
  <si>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</si>
  <si>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</si>
  <si>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</si>
  <si>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</si>
  <si>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</si>
  <si>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</si>
  <si>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</si>
  <si>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</si>
  <si>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</si>
  <si>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</si>
  <si>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</si>
  <si>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</si>
  <si>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</si>
  <si>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</si>
  <si>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</si>
  <si>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</si>
  <si>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</si>
  <si>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</si>
  <si>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</si>
  <si>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</si>
  <si>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</si>
  <si>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</si>
  <si>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</si>
  <si>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</si>
  <si>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</si>
  <si>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</si>
  <si>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</si>
  <si>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</si>
  <si>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</si>
  <si>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</si>
  <si>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</si>
  <si>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</si>
  <si>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</si>
  <si>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</si>
  <si>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</si>
  <si>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</si>
  <si>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</si>
  <si>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</si>
  <si>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</si>
  <si>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</si>
  <si>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</si>
  <si>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</si>
  <si>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</si>
  <si>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</si>
  <si>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</si>
  <si>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</si>
  <si>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</si>
  <si>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</si>
  <si>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</si>
  <si>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</si>
  <si>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</si>
  <si>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</si>
  <si>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</si>
  <si>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</si>
  <si>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</si>
  <si>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</si>
  <si>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</si>
  <si>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</si>
  <si>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</si>
  <si>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</si>
  <si>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</si>
  <si>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</si>
  <si>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</si>
  <si>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</si>
  <si>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</si>
  <si>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</si>
  <si>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</si>
  <si>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</si>
  <si>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</si>
  <si>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</si>
  <si>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</si>
  <si>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</si>
  <si>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</si>
  <si>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</si>
  <si>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</si>
  <si>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</si>
  <si>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</si>
  <si>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</si>
  <si>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</si>
  <si>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</si>
  <si>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</si>
  <si>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</si>
  <si>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</si>
  <si>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</si>
  <si>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</si>
  <si>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</si>
  <si>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</si>
  <si>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</si>
  <si>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</si>
  <si>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</si>
  <si>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</si>
  <si>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</si>
  <si>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</si>
  <si>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</si>
  <si>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</si>
  <si>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</si>
  <si>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</si>
  <si>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</si>
  <si>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</si>
  <si>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</si>
  <si>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</si>
  <si>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</si>
  <si>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</si>
  <si>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</si>
  <si>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</si>
  <si>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</si>
  <si>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</si>
  <si>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</si>
  <si>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</si>
  <si>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</si>
  <si>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</si>
  <si>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</si>
  <si>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</si>
  <si>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</si>
  <si>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</si>
  <si>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</si>
  <si>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</si>
  <si>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</si>
  <si>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</si>
  <si>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</si>
  <si>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</si>
  <si>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</si>
  <si>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</si>
  <si>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</si>
  <si>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</si>
  <si>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</si>
  <si>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</si>
  <si>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</si>
  <si>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</si>
  <si>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</si>
  <si>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</si>
  <si>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</si>
  <si>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</si>
  <si>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</si>
  <si>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</si>
  <si>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</si>
  <si>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</si>
  <si>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</si>
  <si>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</si>
  <si>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</si>
  <si>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</si>
  <si>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</si>
  <si>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</si>
  <si>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</si>
  <si>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</si>
  <si>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</si>
  <si>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</si>
  <si>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</si>
  <si>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</si>
  <si>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</si>
  <si>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</si>
  <si>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</si>
  <si>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</si>
  <si>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</si>
  <si>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</si>
  <si>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</si>
  <si>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</si>
  <si>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</si>
  <si>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</si>
  <si>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</si>
  <si>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</si>
  <si>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</si>
  <si>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</si>
  <si>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</si>
  <si>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</si>
  <si>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</si>
  <si>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</si>
  <si>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</si>
  <si>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</si>
  <si>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</si>
  <si>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</si>
  <si>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</si>
  <si>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</si>
  <si>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</si>
  <si>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</si>
  <si>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</si>
  <si>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</si>
  <si>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</si>
  <si>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</si>
  <si>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</si>
  <si>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</si>
  <si>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</si>
  <si>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</si>
  <si>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</si>
  <si>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</si>
  <si>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</si>
  <si>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</si>
  <si>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</si>
  <si>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</si>
  <si>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</si>
  <si>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</si>
  <si>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</si>
  <si>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</si>
  <si>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</si>
  <si>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</si>
  <si>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</si>
  <si>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</si>
  <si>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</si>
  <si>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</si>
  <si>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</si>
  <si>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</si>
  <si>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</si>
  <si>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</si>
  <si>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</si>
  <si>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</si>
  <si>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</si>
  <si>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</si>
  <si>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</si>
  <si>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</si>
  <si>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</si>
  <si>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</si>
  <si>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</si>
  <si>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</si>
  <si>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</si>
  <si>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</si>
  <si>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</si>
  <si>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</si>
  <si>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</si>
  <si>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</si>
  <si>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</si>
  <si>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</si>
  <si>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</si>
  <si>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</si>
  <si>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</si>
  <si>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</si>
  <si>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</si>
  <si>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</si>
  <si>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</si>
  <si>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</si>
  <si>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</si>
  <si>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</si>
  <si>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</si>
  <si>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</si>
  <si>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</si>
  <si>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</si>
  <si>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</si>
  <si>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</si>
  <si>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</si>
  <si>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</si>
  <si>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</si>
  <si>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</si>
  <si>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</si>
  <si>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</si>
  <si>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</si>
  <si>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</si>
  <si>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</si>
  <si>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</si>
  <si>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</si>
  <si>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</si>
  <si>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</si>
  <si>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</si>
  <si>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</si>
  <si>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</si>
  <si>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</si>
  <si>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</si>
  <si>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</si>
  <si>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</si>
  <si>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</si>
  <si>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</si>
  <si>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</si>
  <si>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</si>
  <si>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</si>
  <si>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</si>
  <si>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</si>
  <si>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</si>
  <si>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</si>
  <si>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</si>
  <si>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</si>
  <si>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</si>
  <si>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</si>
  <si>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</si>
  <si>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</si>
  <si>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</si>
  <si>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</si>
  <si>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</si>
  <si>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</si>
  <si>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</si>
  <si>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</si>
  <si>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</si>
  <si>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</si>
  <si>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</si>
  <si>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</si>
  <si>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</si>
  <si>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</si>
  <si>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</si>
  <si>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</si>
  <si>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</si>
  <si>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</si>
  <si>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</si>
  <si>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</si>
  <si>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</si>
  <si>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</si>
  <si>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</si>
  <si>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</si>
  <si>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</si>
  <si>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</si>
  <si>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</si>
  <si>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</si>
  <si>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</si>
  <si>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</si>
  <si>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</si>
  <si>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</si>
  <si>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</si>
  <si>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</si>
  <si>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</si>
  <si>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</si>
  <si>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</si>
  <si>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</si>
  <si>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</si>
  <si>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</si>
  <si>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</si>
  <si>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</si>
  <si>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</si>
  <si>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</si>
  <si>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</si>
  <si>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</si>
  <si>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</si>
  <si>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</si>
  <si>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</si>
  <si>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</si>
  <si>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</si>
  <si>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</si>
  <si>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</si>
  <si>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</si>
  <si>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</si>
  <si>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</si>
  <si>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</si>
  <si>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</si>
  <si>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</si>
  <si>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</si>
  <si>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</si>
  <si>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</si>
  <si>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</si>
  <si>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</si>
  <si>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</si>
  <si>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</si>
  <si>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</si>
  <si>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</si>
  <si>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</si>
  <si>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</si>
  <si>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</si>
  <si>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</si>
  <si>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</si>
  <si>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</si>
  <si>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</si>
  <si>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</si>
  <si>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</si>
  <si>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</si>
  <si>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</si>
  <si>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</si>
  <si>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</si>
  <si>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</si>
  <si>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</si>
  <si>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</si>
  <si>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</si>
  <si>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</si>
  <si>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</si>
  <si>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</si>
  <si>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</si>
  <si>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</si>
  <si>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</si>
  <si>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</si>
  <si>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</si>
  <si>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</si>
  <si>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</si>
  <si>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</si>
  <si>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</si>
  <si>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</si>
  <si>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</si>
  <si>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</si>
  <si>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</si>
  <si>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</si>
  <si>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</si>
  <si>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</si>
  <si>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</si>
  <si>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</si>
  <si>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</si>
  <si>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</si>
  <si>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</si>
  <si>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</si>
  <si>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</si>
  <si>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</si>
  <si>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</si>
  <si>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</si>
  <si>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</si>
  <si>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</si>
  <si>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</si>
  <si>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</si>
  <si>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</si>
  <si>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</si>
  <si>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</si>
  <si>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</si>
  <si>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</si>
  <si>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</si>
  <si>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</si>
  <si>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</si>
  <si>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</si>
  <si>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</si>
  <si>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</si>
  <si>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</si>
  <si>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</si>
  <si>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</si>
  <si>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</si>
  <si>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</si>
  <si>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</si>
  <si>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</si>
  <si>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</si>
  <si>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</si>
  <si>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</si>
  <si>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</si>
  <si>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</si>
  <si>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</si>
  <si>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</si>
  <si>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</si>
  <si>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</si>
  <si>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</si>
  <si>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</si>
  <si>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</si>
  <si>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</si>
  <si>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</si>
  <si>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</si>
  <si>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</si>
  <si>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</si>
  <si>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</si>
  <si>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</si>
  <si>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</si>
  <si>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</si>
  <si>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</si>
  <si>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</si>
  <si>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</si>
  <si>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</si>
  <si>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</si>
  <si>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</si>
  <si>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</si>
  <si>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</si>
  <si>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</si>
  <si>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</si>
  <si>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</si>
  <si>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</si>
  <si>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</si>
  <si>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</si>
  <si>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</si>
  <si>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</si>
  <si>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</si>
  <si>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</si>
  <si>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</si>
  <si>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</si>
  <si>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</si>
  <si>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</si>
  <si>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</si>
  <si>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</si>
  <si>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</si>
  <si>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</si>
  <si>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</si>
  <si>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</si>
  <si>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</si>
  <si>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</si>
  <si>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</si>
  <si>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</si>
  <si>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</si>
  <si>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</si>
  <si>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</si>
  <si>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</si>
  <si>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</si>
  <si>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</si>
  <si>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</si>
  <si>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</si>
  <si>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</si>
  <si>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</si>
  <si>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</si>
  <si>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</si>
  <si>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</si>
  <si>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</si>
  <si>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</si>
  <si>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</si>
  <si>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</si>
  <si>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</si>
  <si>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</si>
  <si>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</si>
  <si>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</si>
  <si>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</si>
  <si>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</si>
  <si>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</si>
  <si>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</si>
  <si>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</si>
  <si>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</si>
  <si>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</si>
  <si>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</si>
  <si>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</si>
  <si>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</si>
  <si>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</si>
  <si>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</si>
  <si>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</si>
  <si>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</si>
  <si>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</si>
  <si>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</si>
  <si>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</si>
  <si>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</si>
  <si>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</si>
  <si>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</si>
  <si>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</si>
  <si>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</si>
  <si>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</si>
  <si>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</si>
  <si>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</si>
  <si>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</si>
  <si>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</si>
  <si>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</si>
  <si>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</si>
  <si>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</si>
  <si>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</si>
  <si>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</si>
  <si>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</si>
  <si>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</si>
  <si>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</si>
  <si>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</si>
  <si>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</si>
  <si>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</si>
  <si>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</si>
  <si>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</si>
  <si>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</si>
  <si>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</si>
  <si>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</si>
  <si>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</si>
  <si>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</si>
  <si>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</si>
  <si>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</si>
  <si>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</si>
  <si>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</si>
  <si>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</si>
  <si>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</si>
  <si>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</si>
  <si>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</si>
  <si>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</si>
  <si>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</si>
  <si>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</si>
  <si>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</si>
  <si>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</si>
  <si>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</si>
  <si>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</si>
  <si>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</si>
  <si>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</si>
  <si>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</si>
  <si>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</si>
  <si>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</si>
  <si>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</si>
  <si>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</si>
  <si>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</si>
  <si>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</si>
  <si>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</si>
  <si>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</si>
  <si>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</si>
  <si>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</si>
  <si>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</si>
  <si>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</si>
  <si>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</si>
  <si>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</si>
  <si>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</si>
  <si>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</si>
  <si>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</si>
  <si>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</si>
  <si>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</si>
  <si>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</si>
  <si>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</si>
  <si>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</si>
  <si>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</si>
  <si>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</si>
  <si>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</si>
  <si>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</si>
  <si>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</si>
  <si>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</si>
  <si>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</si>
  <si>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</si>
  <si>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</si>
  <si>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</si>
  <si>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</si>
  <si>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</si>
  <si>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</si>
  <si>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</si>
  <si>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</si>
  <si>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</si>
  <si>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</si>
  <si>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</si>
  <si>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</si>
  <si>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</si>
  <si>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</si>
  <si>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</si>
  <si>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</si>
  <si>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</si>
  <si>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</si>
  <si>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</si>
  <si>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</si>
  <si>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</si>
  <si>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</si>
  <si>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</si>
  <si>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</si>
  <si>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</si>
  <si>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</si>
  <si>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</si>
  <si>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</si>
  <si>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</si>
  <si>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</si>
  <si>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</si>
  <si>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</si>
  <si>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</si>
  <si>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</si>
  <si>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</si>
  <si>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</si>
  <si>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</si>
  <si>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</si>
  <si>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</si>
  <si>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</si>
  <si>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</si>
  <si>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</si>
  <si>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</si>
  <si>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</si>
  <si>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</si>
  <si>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</si>
  <si>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</si>
  <si>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</si>
  <si>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</si>
  <si>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</si>
  <si>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</si>
  <si>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</si>
  <si>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</si>
  <si>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</si>
  <si>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</si>
  <si>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</si>
  <si>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</si>
  <si>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</si>
  <si>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</si>
  <si>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</si>
  <si>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</si>
  <si>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</si>
  <si>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</si>
  <si>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</si>
  <si>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</si>
  <si>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</si>
  <si>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</si>
  <si>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</si>
  <si>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</si>
  <si>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</si>
  <si>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</si>
  <si>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</si>
  <si>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</si>
  <si>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</si>
  <si>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</si>
  <si>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</si>
  <si>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</si>
  <si>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</si>
  <si>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</si>
  <si>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</si>
  <si>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</si>
  <si>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</si>
  <si>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</si>
  <si>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</si>
  <si>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</si>
  <si>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</si>
  <si>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</si>
  <si>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</si>
  <si>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</si>
  <si>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</si>
  <si>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</si>
  <si>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</si>
  <si>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</si>
  <si>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</si>
  <si>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</si>
  <si>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</si>
  <si>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</si>
  <si>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</si>
  <si>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</si>
  <si>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</si>
  <si>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</si>
  <si>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</si>
  <si>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</si>
  <si>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</si>
  <si>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</si>
  <si>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</si>
  <si>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</si>
  <si>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</si>
  <si>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</si>
  <si>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</si>
  <si>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</si>
  <si>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</si>
  <si>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</si>
  <si>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</si>
  <si>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</si>
  <si>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</si>
  <si>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</si>
  <si>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</si>
  <si>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</si>
  <si>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</si>
  <si>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</si>
  <si>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</si>
  <si>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</si>
  <si>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</si>
  <si>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</si>
  <si>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</si>
  <si>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</si>
  <si>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</si>
  <si>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</si>
  <si>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</si>
  <si>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</si>
  <si>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</si>
  <si>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</si>
  <si>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</si>
  <si>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</si>
  <si>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</si>
  <si>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</si>
  <si>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</si>
  <si>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</si>
  <si>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</si>
  <si>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</si>
  <si>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</si>
  <si>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</si>
  <si>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</si>
  <si>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</si>
  <si>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</si>
  <si>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</si>
  <si>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</si>
  <si>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</si>
  <si>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</si>
  <si>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</si>
  <si>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</si>
  <si>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</si>
  <si>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</si>
  <si>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</si>
  <si>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</si>
  <si>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</si>
  <si>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</si>
  <si>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</si>
  <si>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</si>
  <si>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</si>
  <si>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</si>
  <si>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</si>
  <si>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</si>
  <si>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</si>
  <si>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</si>
  <si>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</si>
  <si>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</si>
  <si>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</si>
  <si>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</si>
  <si>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</si>
  <si>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</si>
  <si>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</si>
  <si>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</si>
  <si>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</si>
  <si>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</si>
  <si>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</si>
  <si>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</si>
  <si>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</si>
  <si>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</si>
  <si>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</si>
  <si>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</si>
  <si>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</si>
  <si>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</si>
  <si>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</si>
  <si>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</si>
  <si>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</si>
  <si>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</si>
  <si>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</si>
  <si>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</si>
  <si>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</si>
  <si>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</si>
  <si>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</si>
  <si>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</si>
  <si>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</si>
  <si>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</si>
  <si>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</si>
  <si>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</si>
  <si>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</si>
  <si>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</si>
  <si>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</si>
  <si>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</si>
  <si>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</si>
  <si>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</si>
  <si>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</si>
  <si>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</si>
  <si>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</si>
  <si>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</si>
  <si>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</si>
  <si>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</si>
  <si>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</si>
  <si>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</si>
  <si>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</si>
  <si>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</si>
  <si>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</si>
  <si>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</si>
  <si>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</si>
  <si>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</si>
  <si>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</si>
  <si>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</si>
  <si>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</si>
  <si>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</si>
  <si>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</si>
  <si>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</si>
  <si>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</si>
  <si>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</si>
  <si>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</si>
  <si>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</si>
  <si>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</si>
  <si>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</si>
  <si>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</si>
  <si>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</si>
  <si>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</si>
  <si>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</si>
  <si>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</si>
  <si>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</si>
  <si>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</si>
  <si>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</si>
  <si>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</si>
  <si>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</si>
  <si>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</si>
  <si>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</si>
  <si>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</si>
  <si>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</si>
  <si>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</si>
  <si>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</si>
  <si>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</si>
  <si>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</si>
  <si>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</si>
  <si>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</si>
  <si>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</si>
  <si>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</si>
  <si>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</si>
  <si>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</si>
  <si>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</si>
  <si>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</si>
  <si>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</si>
  <si>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</si>
  <si>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</si>
  <si>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</si>
  <si>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</si>
  <si>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</si>
  <si>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</si>
  <si>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</si>
  <si>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</si>
  <si>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</si>
  <si>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</si>
  <si>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</si>
  <si>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</si>
  <si>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</si>
  <si>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</si>
  <si>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</si>
  <si>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</si>
  <si>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</si>
  <si>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</si>
  <si>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</si>
  <si>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</si>
  <si>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</si>
  <si>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</si>
  <si>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</si>
  <si>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</si>
  <si>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</si>
  <si>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</si>
  <si>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</si>
  <si>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</si>
  <si>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</si>
  <si>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</si>
  <si>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</si>
  <si>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</si>
  <si>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</si>
  <si>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</si>
  <si>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</si>
  <si>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</si>
  <si>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</si>
  <si>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</si>
  <si>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</si>
  <si>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</si>
  <si>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</si>
  <si>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</si>
  <si>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</si>
  <si>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</si>
  <si>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</si>
  <si>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</si>
  <si>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</si>
  <si>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</si>
  <si>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</si>
  <si>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</si>
  <si>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</si>
  <si>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</si>
  <si>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</si>
  <si>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</si>
  <si>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</si>
  <si>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</si>
  <si>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</si>
  <si>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</si>
  <si>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</si>
  <si>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</si>
  <si>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</si>
  <si>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</si>
  <si>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</si>
  <si>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</si>
  <si>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</si>
  <si>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</si>
  <si>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</si>
  <si>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</si>
  <si>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</si>
  <si>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</si>
  <si>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</si>
  <si>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</si>
  <si>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</si>
  <si>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</si>
  <si>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</si>
  <si>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</si>
  <si>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</si>
  <si>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</si>
  <si>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</si>
  <si>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</si>
  <si>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</si>
  <si>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</si>
  <si>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</si>
  <si>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</si>
  <si>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</si>
  <si>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</si>
  <si>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</si>
  <si>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</si>
  <si>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</si>
  <si>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</si>
  <si>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</si>
  <si>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</si>
  <si>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</si>
  <si>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</si>
  <si>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</si>
  <si>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</si>
  <si>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</si>
  <si>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</si>
  <si>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</si>
  <si>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</si>
  <si>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</si>
  <si>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</si>
  <si>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</si>
  <si>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</si>
  <si>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</si>
  <si>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</si>
  <si>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</si>
  <si>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</si>
  <si>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</si>
  <si>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</si>
  <si>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</si>
  <si>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</si>
  <si>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</si>
  <si>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</si>
  <si>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</si>
  <si>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</si>
  <si>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</si>
  <si>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</si>
  <si>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</si>
  <si>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</si>
  <si>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</si>
  <si>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</si>
  <si>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</si>
  <si>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</si>
  <si>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</si>
  <si>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</si>
  <si>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</si>
  <si>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</si>
  <si>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</si>
  <si>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</si>
  <si>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</si>
  <si>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</si>
  <si>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</si>
  <si>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</si>
  <si>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</si>
  <si>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</si>
  <si>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</si>
  <si>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</si>
  <si>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</si>
  <si>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</si>
  <si>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</si>
  <si>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</si>
  <si>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</si>
  <si>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</si>
  <si>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</si>
  <si>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</si>
  <si>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</si>
  <si>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</si>
  <si>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</si>
  <si>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</si>
  <si>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</si>
  <si>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</si>
  <si>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</si>
  <si>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</si>
  <si>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</si>
  <si>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</si>
  <si>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</si>
  <si>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</si>
  <si>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</si>
  <si>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</si>
  <si>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</si>
  <si>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</si>
  <si>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</si>
  <si>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</si>
  <si>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</si>
  <si>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</si>
  <si>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</si>
  <si>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</si>
  <si>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</si>
  <si>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</si>
  <si>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</si>
  <si>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</si>
  <si>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</si>
  <si>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</si>
  <si>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</si>
  <si>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</si>
  <si>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</si>
  <si>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</si>
  <si>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</si>
  <si>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</si>
  <si>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</si>
  <si>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</si>
  <si>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</si>
  <si>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</si>
  <si>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</si>
  <si>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</si>
  <si>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</si>
  <si>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</si>
  <si>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</si>
  <si>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</si>
  <si>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</si>
  <si>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</si>
  <si>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</si>
  <si>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</si>
  <si>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</si>
  <si>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</si>
  <si>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</si>
  <si>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</si>
  <si>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</si>
  <si>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</si>
  <si>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</si>
  <si>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</si>
  <si>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</si>
  <si>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</si>
  <si>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</si>
  <si>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</si>
  <si>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</si>
  <si>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</si>
  <si>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</si>
  <si>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</si>
  <si>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</si>
  <si>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</si>
  <si>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</si>
  <si>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</si>
  <si>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</si>
  <si>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</si>
  <si>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</si>
  <si>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</si>
  <si>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</si>
  <si>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</si>
  <si>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</si>
  <si>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</si>
  <si>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</si>
  <si>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</si>
  <si>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</si>
  <si>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</si>
  <si>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</si>
  <si>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</si>
  <si>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</si>
  <si>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</si>
  <si>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</si>
  <si>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</si>
  <si>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</si>
  <si>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</si>
  <si>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</si>
  <si>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</si>
  <si>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</si>
  <si>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</si>
  <si>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</si>
  <si>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</si>
  <si>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</si>
  <si>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</si>
  <si>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</si>
  <si>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</si>
  <si>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</si>
  <si>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</si>
  <si>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</si>
  <si>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</si>
  <si>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</si>
  <si>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</si>
  <si>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</si>
  <si>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</si>
  <si>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</si>
  <si>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</si>
  <si>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</si>
  <si>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</si>
  <si>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</si>
  <si>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</si>
  <si>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</si>
  <si>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</si>
  <si>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</si>
  <si>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</si>
  <si>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</si>
  <si>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</si>
  <si>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</si>
  <si>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</si>
  <si>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</si>
  <si>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</si>
  <si>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</si>
  <si>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</si>
  <si>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</si>
  <si>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</si>
  <si>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</si>
  <si>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</si>
  <si>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</si>
  <si>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</si>
  <si>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</si>
  <si>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</si>
  <si>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</si>
  <si>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</si>
  <si>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</si>
  <si>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</si>
  <si>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</si>
  <si>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</si>
  <si>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</si>
  <si>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</si>
  <si>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</si>
  <si>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</si>
  <si>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</si>
  <si>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</si>
  <si>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</si>
  <si>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</si>
  <si>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</si>
  <si>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</si>
  <si>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</si>
  <si>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</si>
  <si>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</si>
  <si>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</si>
  <si>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</si>
  <si>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</si>
  <si>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</si>
  <si>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</si>
  <si>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</si>
  <si>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</si>
  <si>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</si>
  <si>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</si>
  <si>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</si>
  <si>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</si>
  <si>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</si>
  <si>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</si>
  <si>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</si>
  <si>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</si>
  <si>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</si>
  <si>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</si>
  <si>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</si>
  <si>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</si>
  <si>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</si>
  <si>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</si>
  <si>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</si>
  <si>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</si>
  <si>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</si>
  <si>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</si>
  <si>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</si>
  <si>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</si>
  <si>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</si>
  <si>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</si>
  <si>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</si>
  <si>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</si>
  <si>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</si>
  <si>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</si>
  <si>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</si>
  <si>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</si>
  <si>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</si>
  <si>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</si>
  <si>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</si>
  <si>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</si>
  <si>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</si>
  <si>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</si>
  <si>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</si>
  <si>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</si>
  <si>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</si>
  <si>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</si>
  <si>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</si>
  <si>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</si>
  <si>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</si>
  <si>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</si>
  <si>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</si>
  <si>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</si>
  <si>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</si>
  <si>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</si>
  <si>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</si>
  <si>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</si>
  <si>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</si>
  <si>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</si>
  <si>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</si>
  <si>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</si>
  <si>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</si>
  <si>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</si>
  <si>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</si>
  <si>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</si>
  <si>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</si>
  <si>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</si>
  <si>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</si>
  <si>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</si>
  <si>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</si>
  <si>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</si>
  <si>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</si>
  <si>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</si>
  <si>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</si>
  <si>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</si>
  <si>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</si>
  <si>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</si>
  <si>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</si>
  <si>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</si>
  <si>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</si>
  <si>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</si>
  <si>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</si>
  <si>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</si>
  <si>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</si>
  <si>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</si>
  <si>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</si>
  <si>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</si>
  <si>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</si>
  <si>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</si>
  <si>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</si>
  <si>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</si>
  <si>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</si>
  <si>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</si>
  <si>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</si>
  <si>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</si>
  <si>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</si>
  <si>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</si>
  <si>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</si>
  <si>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</si>
  <si>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</si>
  <si>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</si>
  <si>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</si>
  <si>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</si>
  <si>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</si>
  <si>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</si>
  <si>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</si>
  <si>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</si>
  <si>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</si>
  <si>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</si>
  <si>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</si>
  <si>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</si>
  <si>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</si>
  <si>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</si>
  <si>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</si>
  <si>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</si>
  <si>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</si>
  <si>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</si>
  <si>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</si>
  <si>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</si>
  <si>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</si>
  <si>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</si>
  <si>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</si>
  <si>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</si>
  <si>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</si>
  <si>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</si>
  <si>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</si>
  <si>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</si>
  <si>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</si>
  <si>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</si>
  <si>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</si>
  <si>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</si>
  <si>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</si>
  <si>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</si>
  <si>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</si>
  <si>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</si>
  <si>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</si>
  <si>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</si>
  <si>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</si>
  <si>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</si>
  <si>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</si>
  <si>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</si>
  <si>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</si>
  <si>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</si>
  <si>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</si>
  <si>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</si>
  <si>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</si>
  <si>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</si>
  <si>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</si>
  <si>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</si>
  <si>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</si>
  <si>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</si>
  <si>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</si>
  <si>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</si>
  <si>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</si>
  <si>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</si>
  <si>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</si>
  <si>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</si>
  <si>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</si>
  <si>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</si>
  <si>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</si>
  <si>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</si>
  <si>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</si>
  <si>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</si>
  <si>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</si>
  <si>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</si>
  <si>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</si>
  <si>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</si>
  <si>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</si>
  <si>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</si>
  <si>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</si>
  <si>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</si>
  <si>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</si>
  <si>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</si>
  <si>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</si>
  <si>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</si>
  <si>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</si>
  <si>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</si>
  <si>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</si>
  <si>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</si>
  <si>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</si>
  <si>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</si>
  <si>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</si>
  <si>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</si>
  <si>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</si>
  <si>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</si>
  <si>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</si>
  <si>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</si>
  <si>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</si>
  <si>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</si>
  <si>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</si>
  <si>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</si>
  <si>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</si>
  <si>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</si>
  <si>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</si>
  <si>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</si>
  <si>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</si>
  <si>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</si>
  <si>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</si>
  <si>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</si>
  <si>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</si>
  <si>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</si>
  <si>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</si>
  <si>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</si>
  <si>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</si>
  <si>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</si>
  <si>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</si>
  <si>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</si>
  <si>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</si>
  <si>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</si>
  <si>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</si>
  <si>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</si>
  <si>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</si>
  <si>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</si>
  <si>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</si>
  <si>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</si>
  <si>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</si>
  <si>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</si>
  <si>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</si>
  <si>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</si>
  <si>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</si>
  <si>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</si>
  <si>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</si>
  <si>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</si>
  <si>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</si>
  <si>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</si>
  <si>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</si>
  <si>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</si>
  <si>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</si>
  <si>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</si>
  <si>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</si>
  <si>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</si>
  <si>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</si>
  <si>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</si>
  <si>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</si>
  <si>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</si>
  <si>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</si>
  <si>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</si>
  <si>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</si>
  <si>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</si>
  <si>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</si>
  <si>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</si>
  <si>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</si>
  <si>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</si>
  <si>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</si>
  <si>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</si>
  <si>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</si>
  <si>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</si>
  <si>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</si>
  <si>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</si>
  <si>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</si>
  <si>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</si>
  <si>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</si>
  <si>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</si>
  <si>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</si>
  <si>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</si>
  <si>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</si>
  <si>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</si>
  <si>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</si>
  <si>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</si>
  <si>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</si>
  <si>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</si>
  <si>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</si>
  <si>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</si>
  <si>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</si>
  <si>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</si>
  <si>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</si>
  <si>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</si>
  <si>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</si>
  <si>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</si>
  <si>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</si>
  <si>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</si>
  <si>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</si>
  <si>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</si>
  <si>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</si>
  <si>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</si>
  <si>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</si>
  <si>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</si>
  <si>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</si>
  <si>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</si>
  <si>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</si>
  <si>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</si>
  <si>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</si>
  <si>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</si>
  <si>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</si>
  <si>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</si>
  <si>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</si>
  <si>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</si>
  <si>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</si>
  <si>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</si>
  <si>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</si>
  <si>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</si>
  <si>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</si>
  <si>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</si>
  <si>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</si>
  <si>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</si>
  <si>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</si>
  <si>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</si>
  <si>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</si>
  <si>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</si>
  <si>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</si>
  <si>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</si>
  <si>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</si>
  <si>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</si>
  <si>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</si>
  <si>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</si>
  <si>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</si>
  <si>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</si>
  <si>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</si>
  <si>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</si>
  <si>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</si>
  <si>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</si>
  <si>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</si>
  <si>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</si>
  <si>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</si>
  <si>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</si>
  <si>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</si>
  <si>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</si>
  <si>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</si>
  <si>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</si>
  <si>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</si>
  <si>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</si>
  <si>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</si>
  <si>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</si>
  <si>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</si>
  <si>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</si>
  <si>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</si>
  <si>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</si>
  <si>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</si>
  <si>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</si>
  <si>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</si>
  <si>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</si>
  <si>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</si>
  <si>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</si>
  <si>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</si>
  <si>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</si>
  <si>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</si>
  <si>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</si>
  <si>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</si>
  <si>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</si>
  <si>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</si>
  <si>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</si>
  <si>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</si>
  <si>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</si>
  <si>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</si>
  <si>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</si>
  <si>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</si>
  <si>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</si>
  <si>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</si>
  <si>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</si>
  <si>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</si>
  <si>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</si>
  <si>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</si>
  <si>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</si>
  <si>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</si>
  <si>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</si>
  <si>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</si>
  <si>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</si>
  <si>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</si>
  <si>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</si>
  <si>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</si>
  <si>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</si>
  <si>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</si>
  <si>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</si>
  <si>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</si>
  <si>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</si>
  <si>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</si>
  <si>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</si>
  <si>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</si>
  <si>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</si>
  <si>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</si>
  <si>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</si>
  <si>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</si>
  <si>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</si>
  <si>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</si>
  <si>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</si>
  <si>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</si>
  <si>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</si>
  <si>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</si>
  <si>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</si>
  <si>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</si>
  <si>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</si>
  <si>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</si>
  <si>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</si>
  <si>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</si>
  <si>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</si>
  <si>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</si>
  <si>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</si>
  <si>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</si>
  <si>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</si>
  <si>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</si>
  <si>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</si>
  <si>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</si>
  <si>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</si>
  <si>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</si>
  <si>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</si>
  <si>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</si>
  <si>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</si>
  <si>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</si>
  <si>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</si>
  <si>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</si>
  <si>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</si>
  <si>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</si>
  <si>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</si>
  <si>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</si>
  <si>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</si>
  <si>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</si>
  <si>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</si>
  <si>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</si>
  <si>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</si>
  <si>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</si>
  <si>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</si>
  <si>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</si>
  <si>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</si>
  <si>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</si>
  <si>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</si>
  <si>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</si>
  <si>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</si>
  <si>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</si>
  <si>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</si>
  <si>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</si>
  <si>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</si>
  <si>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</si>
  <si>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</si>
  <si>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</si>
  <si>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</si>
  <si>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</si>
  <si>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</si>
  <si>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</si>
  <si>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</si>
  <si>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</si>
  <si>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</si>
  <si>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</si>
  <si>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</si>
  <si>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</si>
  <si>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</si>
  <si>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</si>
  <si>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</si>
  <si>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</si>
  <si>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</si>
  <si>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</si>
  <si>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</si>
  <si>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</si>
  <si>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</si>
  <si>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</si>
  <si>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</si>
  <si>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</si>
  <si>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</si>
  <si>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</si>
  <si>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</si>
  <si>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</si>
  <si>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</si>
  <si>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</si>
  <si>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</si>
  <si>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</si>
  <si>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</si>
  <si>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</si>
  <si>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</si>
  <si>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</si>
  <si>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</si>
  <si>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</si>
  <si>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</si>
  <si>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</si>
  <si>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</si>
  <si>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</si>
  <si>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</si>
  <si>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</si>
  <si>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</si>
  <si>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</si>
  <si>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</si>
  <si>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</si>
  <si>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</si>
  <si>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</si>
  <si>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</si>
  <si>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</si>
  <si>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</si>
  <si>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</si>
  <si>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</si>
  <si>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</si>
  <si>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</si>
  <si>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</si>
  <si>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</si>
  <si>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</si>
  <si>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</si>
  <si>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</si>
  <si>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</si>
  <si>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</si>
  <si>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</si>
  <si>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</si>
  <si>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</si>
  <si>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</si>
  <si>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</si>
  <si>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</si>
  <si>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</si>
  <si>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</si>
  <si>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</si>
  <si>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</si>
  <si>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</si>
  <si>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</si>
  <si>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</si>
  <si>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</si>
  <si>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</si>
  <si>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</si>
  <si>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</si>
  <si>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</si>
  <si>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</si>
  <si>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</si>
  <si>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</si>
  <si>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</si>
  <si>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</si>
  <si>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</si>
  <si>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</si>
  <si>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</si>
  <si>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</si>
  <si>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</si>
  <si>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</si>
  <si>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</si>
  <si>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</si>
  <si>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</si>
  <si>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</si>
  <si>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</si>
  <si>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</si>
  <si>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</si>
  <si>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</si>
  <si>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</si>
  <si>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</si>
  <si>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</si>
  <si>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</si>
  <si>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</si>
  <si>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</si>
  <si>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</si>
  <si>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</si>
  <si>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</si>
  <si>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</si>
  <si>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</si>
  <si>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</si>
  <si>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</si>
  <si>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</si>
  <si>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</si>
  <si>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</si>
  <si>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</si>
  <si>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</si>
  <si>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</si>
  <si>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</si>
  <si>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</si>
  <si>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</si>
  <si>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</si>
  <si>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</si>
  <si>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</si>
  <si>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</si>
  <si>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</si>
  <si>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</si>
  <si>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</si>
  <si>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</si>
  <si>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</si>
  <si>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</si>
  <si>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</si>
  <si>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</si>
  <si>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</si>
  <si>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</si>
  <si>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</si>
  <si>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</si>
  <si>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</si>
  <si>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</si>
  <si>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</si>
  <si>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</si>
  <si>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</si>
  <si>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</si>
  <si>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</si>
  <si>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</si>
  <si>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</si>
  <si>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</si>
  <si>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</si>
  <si>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</si>
  <si>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</si>
  <si>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</si>
  <si>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</si>
  <si>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</si>
  <si>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</si>
  <si>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</si>
  <si>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</si>
  <si>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</si>
  <si>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</si>
  <si>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</si>
  <si>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</si>
  <si>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</si>
  <si>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</si>
  <si>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</si>
  <si>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</si>
  <si>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</si>
  <si>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</si>
  <si>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</si>
  <si>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</si>
  <si>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</si>
  <si>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</si>
  <si>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</si>
  <si>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</si>
  <si>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</si>
  <si>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</si>
  <si>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</si>
  <si>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</si>
  <si>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</si>
  <si>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</si>
  <si>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</si>
  <si>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</si>
  <si>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</si>
  <si>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</si>
  <si>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</si>
  <si>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</si>
  <si>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</si>
  <si>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</si>
  <si>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</si>
  <si>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</si>
  <si>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</si>
  <si>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</si>
  <si>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</si>
  <si>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</si>
  <si>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</si>
  <si>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</si>
  <si>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</si>
  <si>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</si>
  <si>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</si>
  <si>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</si>
  <si>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</si>
  <si>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</si>
  <si>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</si>
  <si>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</si>
  <si>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</si>
  <si>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</si>
  <si>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</si>
  <si>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</si>
  <si>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</si>
  <si>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</si>
  <si>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</si>
  <si>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</si>
  <si>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</si>
  <si>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</si>
  <si>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</si>
  <si>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</si>
  <si>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</si>
  <si>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</si>
  <si>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</si>
  <si>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</si>
  <si>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</si>
  <si>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</si>
  <si>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</si>
  <si>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</si>
  <si>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</si>
  <si>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</si>
  <si>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</si>
  <si>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</si>
  <si>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</si>
  <si>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</si>
  <si>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</si>
  <si>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</si>
  <si>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</si>
  <si>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</si>
  <si>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</si>
  <si>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</si>
  <si>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</si>
  <si>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</si>
  <si>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</si>
  <si>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</si>
  <si>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</si>
  <si>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</si>
  <si>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</si>
  <si>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</si>
  <si>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</si>
  <si>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</si>
  <si>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</si>
  <si>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</si>
  <si>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</si>
  <si>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</si>
  <si>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</si>
  <si>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</si>
  <si>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</si>
  <si>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</si>
  <si>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</si>
  <si>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</si>
  <si>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</si>
  <si>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</si>
  <si>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</si>
  <si>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</si>
  <si>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</si>
  <si>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</si>
  <si>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</si>
  <si>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</si>
  <si>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</si>
  <si>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</si>
  <si>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</si>
  <si>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</si>
  <si>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</si>
  <si>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</si>
  <si>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</si>
  <si>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</si>
  <si>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</si>
  <si>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</si>
  <si>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</si>
  <si>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</si>
  <si>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</si>
  <si>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</si>
  <si>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</si>
  <si>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</si>
  <si>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</si>
  <si>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</si>
  <si>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</si>
  <si>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</si>
  <si>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</si>
  <si>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</si>
  <si>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</si>
  <si>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</si>
  <si>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</si>
  <si>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</si>
  <si>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</si>
  <si>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</si>
  <si>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</si>
  <si>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</si>
  <si>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</si>
  <si>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</si>
  <si>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</si>
  <si>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</si>
  <si>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</si>
  <si>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</si>
  <si>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</si>
  <si>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</si>
  <si>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</si>
  <si>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</si>
  <si>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</si>
  <si>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</si>
  <si>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</si>
  <si>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</si>
  <si>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</si>
  <si>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</si>
  <si>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</si>
  <si>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</si>
  <si>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</si>
  <si>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</si>
  <si>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</si>
  <si>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</si>
  <si>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</si>
  <si>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</si>
  <si>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</si>
  <si>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</si>
  <si>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</si>
  <si>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</si>
  <si>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</si>
  <si>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</si>
  <si>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</si>
  <si>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</si>
  <si>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</si>
  <si>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</si>
  <si>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</si>
  <si>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</si>
  <si>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</si>
  <si>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</si>
  <si>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</si>
  <si>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</si>
  <si>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</si>
  <si>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</si>
  <si>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</si>
  <si>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</si>
  <si>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</si>
  <si>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</si>
  <si>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</si>
  <si>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</si>
  <si>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</si>
  <si>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</si>
  <si>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</si>
  <si>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</si>
  <si>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</si>
  <si>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</si>
  <si>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</si>
  <si>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</si>
  <si>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</si>
  <si>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</si>
  <si>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</si>
  <si>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</si>
  <si>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</si>
  <si>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</si>
  <si>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</si>
  <si>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</si>
  <si>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</si>
  <si>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</si>
  <si>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</si>
  <si>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</si>
  <si>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</si>
  <si>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</si>
  <si>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</si>
  <si>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</si>
  <si>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</si>
  <si>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</si>
  <si>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</si>
  <si>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</si>
  <si>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</si>
  <si>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</si>
  <si>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</si>
  <si>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</si>
  <si>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</si>
  <si>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</si>
  <si>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</si>
  <si>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</si>
  <si>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</si>
  <si>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</si>
  <si>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</si>
  <si>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</si>
  <si>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</si>
  <si>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</si>
  <si>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</si>
  <si>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</si>
  <si>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</si>
  <si>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</si>
  <si>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</si>
  <si>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</si>
  <si>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</si>
  <si>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</si>
  <si>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</si>
  <si>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</si>
  <si>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</si>
  <si>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</si>
  <si>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</si>
  <si>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</si>
  <si>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</si>
  <si>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</si>
  <si>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</si>
  <si>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</si>
  <si>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</si>
  <si>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</si>
  <si>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</si>
  <si>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</si>
  <si>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</si>
  <si>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</si>
  <si>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</si>
  <si>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</si>
  <si>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</si>
  <si>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</si>
  <si>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</si>
  <si>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</si>
  <si>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</si>
  <si>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</si>
  <si>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</si>
  <si>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</si>
  <si>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</si>
  <si>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</si>
  <si>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</si>
  <si>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</si>
  <si>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</si>
  <si>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</si>
  <si>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</si>
  <si>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</si>
  <si>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</si>
  <si>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</si>
  <si>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</si>
  <si>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</si>
  <si>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</si>
  <si>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</si>
  <si>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</si>
  <si>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</si>
  <si>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</si>
  <si>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</si>
  <si>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</si>
  <si>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</si>
  <si>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</si>
  <si>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</si>
  <si>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</si>
  <si>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</si>
  <si>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</si>
  <si>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</si>
  <si>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</si>
  <si>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</si>
  <si>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</si>
  <si>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</si>
  <si>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</si>
  <si>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</si>
  <si>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</si>
  <si>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</si>
  <si>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</si>
  <si>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</si>
  <si>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</si>
  <si>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</si>
  <si>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</si>
  <si>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</si>
  <si>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</si>
  <si>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</si>
  <si>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</si>
  <si>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</si>
  <si>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</si>
  <si>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</si>
  <si>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</si>
  <si>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</si>
  <si>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</si>
  <si>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</si>
  <si>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</si>
  <si>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</si>
  <si>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</si>
  <si>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</si>
  <si>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</si>
  <si>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</si>
  <si>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</si>
  <si>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</si>
  <si>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</si>
  <si>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</si>
  <si>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</si>
  <si>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</si>
  <si>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</si>
  <si>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</si>
  <si>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</si>
  <si>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</si>
  <si>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</si>
  <si>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</si>
  <si>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</si>
  <si>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</si>
  <si>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</si>
  <si>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</si>
  <si>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</si>
  <si>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</si>
  <si>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</si>
  <si>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</si>
  <si>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</si>
  <si>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</si>
  <si>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</si>
  <si>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</si>
  <si>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</si>
  <si>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</si>
  <si>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</si>
  <si>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</si>
  <si>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</si>
  <si>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</si>
  <si>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</si>
  <si>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</si>
  <si>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</si>
  <si>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</si>
  <si>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</si>
  <si>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</si>
  <si>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</si>
  <si>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</si>
  <si>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</si>
  <si>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</si>
  <si>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</si>
  <si>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</si>
  <si>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</si>
  <si>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</si>
  <si>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</si>
  <si>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</si>
  <si>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</si>
  <si>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</si>
  <si>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</si>
  <si>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</si>
  <si>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</si>
  <si>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</si>
  <si>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</si>
  <si>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</si>
  <si>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</si>
  <si>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</si>
  <si>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</si>
  <si>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</si>
  <si>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</si>
  <si>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</si>
  <si>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</si>
  <si>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</si>
  <si>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</si>
  <si>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</si>
  <si>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</si>
  <si>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</si>
  <si>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</si>
  <si>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</si>
  <si>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</si>
  <si>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</si>
  <si>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</si>
  <si>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</si>
  <si>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</si>
  <si>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</si>
  <si>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</si>
  <si>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</si>
  <si>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</si>
  <si>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</si>
  <si>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</si>
  <si>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</si>
  <si>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</si>
  <si>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</si>
  <si>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</si>
  <si>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</si>
  <si>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</si>
  <si>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</si>
  <si>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</si>
  <si>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</si>
  <si>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</si>
  <si>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</si>
  <si>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</si>
  <si>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</si>
  <si>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</si>
  <si>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</si>
  <si>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</si>
  <si>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</si>
  <si>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</si>
  <si>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</si>
  <si>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</si>
  <si>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</si>
  <si>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</si>
  <si>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</si>
  <si>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</si>
  <si>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</si>
  <si>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</si>
  <si>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</si>
  <si>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</si>
  <si>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</si>
  <si>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</si>
  <si>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</si>
  <si>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</si>
  <si>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</si>
  <si>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</si>
  <si>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</si>
  <si>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</si>
  <si>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</si>
  <si>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</si>
  <si>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</si>
  <si>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</si>
  <si>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</si>
  <si>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</si>
  <si>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</si>
  <si>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</si>
  <si>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</si>
  <si>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</si>
  <si>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</si>
  <si>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</si>
  <si>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</si>
  <si>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</si>
  <si>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</si>
  <si>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</si>
  <si>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</si>
  <si>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</si>
  <si>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</si>
  <si>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</si>
  <si>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</si>
  <si>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</si>
  <si>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</si>
  <si>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</si>
  <si>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</si>
  <si>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</si>
  <si>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</si>
  <si>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</si>
  <si>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</si>
  <si>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</si>
  <si>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</si>
  <si>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</si>
  <si>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</si>
  <si>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</si>
  <si>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</si>
  <si>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</si>
  <si>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</si>
  <si>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</si>
  <si>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</si>
  <si>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</si>
  <si>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</si>
  <si>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</si>
  <si>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</si>
  <si>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</si>
  <si>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</si>
  <si>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</si>
  <si>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</si>
  <si>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</si>
  <si>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</si>
  <si>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</si>
  <si>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</si>
  <si>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</si>
  <si>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</si>
  <si>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</si>
  <si>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</si>
  <si>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</si>
  <si>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</si>
  <si>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</si>
  <si>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</si>
  <si>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</si>
  <si>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</si>
  <si>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</si>
  <si>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</si>
  <si>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</si>
  <si>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</si>
  <si>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</si>
  <si>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</si>
  <si>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</si>
  <si>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</si>
  <si>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</si>
  <si>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</si>
  <si>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</si>
  <si>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</si>
  <si>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</si>
  <si>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</si>
  <si>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</si>
  <si>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</si>
  <si>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</si>
  <si>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</si>
  <si>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</si>
  <si>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</si>
  <si>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</si>
  <si>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</si>
  <si>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</si>
  <si>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</si>
  <si>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</si>
  <si>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</si>
  <si>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</si>
  <si>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</si>
  <si>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</si>
  <si>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</si>
  <si>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</si>
  <si>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</si>
  <si>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</si>
  <si>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</si>
  <si>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</si>
  <si>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</si>
  <si>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</si>
  <si>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</si>
  <si>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</si>
  <si>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</si>
  <si>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</si>
  <si>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</si>
  <si>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</si>
  <si>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</si>
  <si>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</si>
  <si>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</si>
  <si>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</si>
  <si>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</si>
  <si>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</si>
  <si>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</si>
  <si>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</si>
  <si>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</si>
  <si>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</si>
  <si>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</si>
  <si>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</si>
  <si>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</si>
  <si>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</si>
  <si>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</si>
  <si>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</si>
  <si>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</si>
  <si>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</si>
  <si>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</si>
  <si>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</si>
  <si>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</si>
  <si>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</si>
  <si>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</si>
  <si>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</si>
  <si>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</si>
  <si>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</si>
  <si>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</si>
  <si>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</si>
  <si>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</si>
  <si>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</si>
  <si>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</si>
  <si>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</si>
  <si>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</si>
  <si>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</si>
  <si>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</si>
  <si>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</si>
  <si>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</si>
  <si>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</si>
  <si>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</si>
  <si>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</si>
  <si>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</si>
  <si>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</si>
  <si>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</si>
  <si>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</si>
  <si>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</si>
  <si>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</si>
  <si>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</si>
  <si>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</si>
  <si>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</si>
  <si>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</si>
  <si>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</si>
  <si>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</si>
  <si>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</si>
  <si>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</si>
  <si>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</si>
  <si>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</si>
  <si>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</si>
  <si>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</si>
  <si>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</si>
  <si>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</si>
  <si>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</si>
  <si>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</si>
  <si>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</si>
  <si>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</si>
  <si>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</si>
  <si>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</si>
  <si>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</si>
  <si>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</si>
  <si>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</si>
  <si>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</si>
  <si>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</si>
  <si>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</si>
  <si>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</si>
  <si>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</si>
  <si>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</si>
  <si>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</si>
  <si>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</si>
  <si>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</si>
  <si>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</si>
  <si>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</si>
  <si>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</si>
  <si>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</si>
  <si>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</si>
  <si>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</si>
  <si>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</si>
  <si>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</si>
  <si>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</si>
  <si>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</si>
  <si>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</si>
  <si>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</si>
  <si>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</si>
  <si>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</si>
  <si>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</si>
  <si>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</si>
  <si>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</si>
  <si>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</si>
  <si>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</si>
  <si>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</si>
  <si>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</si>
  <si>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</si>
  <si>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</si>
  <si>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</si>
  <si>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</si>
  <si>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</si>
  <si>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</si>
  <si>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</si>
  <si>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</si>
  <si>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</si>
  <si>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</si>
  <si>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</si>
  <si>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</si>
  <si>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</si>
  <si>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</si>
  <si>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</si>
  <si>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</si>
  <si>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</si>
  <si>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</si>
  <si>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</si>
  <si>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</si>
  <si>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</si>
  <si>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</si>
  <si>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</si>
  <si>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</si>
  <si>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</si>
  <si>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</si>
  <si>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</si>
  <si>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</si>
  <si>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</si>
  <si>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</si>
  <si>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</si>
  <si>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</si>
  <si>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</si>
  <si>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</si>
  <si>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</si>
  <si>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</si>
  <si>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</si>
  <si>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</si>
  <si>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</si>
  <si>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</si>
  <si>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</si>
  <si>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</si>
  <si>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</si>
  <si>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</si>
  <si>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</si>
  <si>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</si>
  <si>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</si>
  <si>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</si>
  <si>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</si>
  <si>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</si>
  <si>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</si>
  <si>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</si>
  <si>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</si>
  <si>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</si>
  <si>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</si>
  <si>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</si>
  <si>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</si>
  <si>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</si>
  <si>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</si>
  <si>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</si>
  <si>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</si>
  <si>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</si>
  <si>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</si>
  <si>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</si>
  <si>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</si>
  <si>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</si>
  <si>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</si>
  <si>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</si>
  <si>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</si>
  <si>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</si>
  <si>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</si>
  <si>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</si>
  <si>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</si>
  <si>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</si>
  <si>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</si>
  <si>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</si>
  <si>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</si>
  <si>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</si>
  <si>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</si>
  <si>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</si>
  <si>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</si>
  <si>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</si>
  <si>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</si>
  <si>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</si>
  <si>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</si>
  <si>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</si>
  <si>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</si>
  <si>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</si>
  <si>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</si>
  <si>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</si>
  <si>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</si>
  <si>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</si>
  <si>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</si>
  <si>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</si>
  <si>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</si>
  <si>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</si>
  <si>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</si>
  <si>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</si>
  <si>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</si>
  <si>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</si>
  <si>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</si>
  <si>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</si>
  <si>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</si>
  <si>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</si>
  <si>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</si>
  <si>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</si>
  <si>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</si>
  <si>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</si>
  <si>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</si>
  <si>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</si>
  <si>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</si>
  <si>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</si>
  <si>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</si>
  <si>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</si>
  <si>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</si>
  <si>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</si>
  <si>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</si>
  <si>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</si>
  <si>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</si>
  <si>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</si>
  <si>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</si>
  <si>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</si>
  <si>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</si>
  <si>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</si>
  <si>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</si>
  <si>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</si>
  <si>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</si>
  <si>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</si>
  <si>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</si>
  <si>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</si>
  <si>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</si>
  <si>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</si>
  <si>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</si>
  <si>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</si>
  <si>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</si>
  <si>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</si>
  <si>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</si>
  <si>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</si>
  <si>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</si>
  <si>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</si>
  <si>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</si>
  <si>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</si>
  <si>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</si>
  <si>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</si>
  <si>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</si>
  <si>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</si>
  <si>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</si>
  <si>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</si>
  <si>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</si>
  <si>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</si>
  <si>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</si>
  <si>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</si>
  <si>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</si>
  <si>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</si>
  <si>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</si>
  <si>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</si>
  <si>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</si>
  <si>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</si>
  <si>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</si>
  <si>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</si>
  <si>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</si>
  <si>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</si>
  <si>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</si>
  <si>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</si>
  <si>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</si>
  <si>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</si>
  <si>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</si>
  <si>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</si>
  <si>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</si>
  <si>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</si>
  <si>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</si>
  <si>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</si>
  <si>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</si>
  <si>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</si>
  <si>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</si>
  <si>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</si>
  <si>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</si>
  <si>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</si>
  <si>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</si>
  <si>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</si>
  <si>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</si>
  <si>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</si>
  <si>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</si>
  <si>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</si>
  <si>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</si>
  <si>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</si>
  <si>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</si>
  <si>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</si>
  <si>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</si>
  <si>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</si>
  <si>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</si>
  <si>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</si>
  <si>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</si>
  <si>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</si>
  <si>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</si>
  <si>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</si>
  <si>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</si>
  <si>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</si>
  <si>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</si>
  <si>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</si>
  <si>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</si>
  <si>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</si>
  <si>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</si>
  <si>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</si>
  <si>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</si>
  <si>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</si>
  <si>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</si>
  <si>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</si>
  <si>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</si>
  <si>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</si>
  <si>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</si>
  <si>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</si>
  <si>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</si>
  <si>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</si>
  <si>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</si>
  <si>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</si>
  <si>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</si>
  <si>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</si>
  <si>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</si>
  <si>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</si>
  <si>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</si>
  <si>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</si>
  <si>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</si>
  <si>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</si>
  <si>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</si>
  <si>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</si>
  <si>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</si>
  <si>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</si>
  <si>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</si>
  <si>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</si>
  <si>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</si>
  <si>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</si>
  <si>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</si>
  <si>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</si>
  <si>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</si>
  <si>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</si>
  <si>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</si>
  <si>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</si>
  <si>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</si>
  <si>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</si>
  <si>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</si>
  <si>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</si>
  <si>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</si>
  <si>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</si>
  <si>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</si>
  <si>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</si>
  <si>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</si>
  <si>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</si>
  <si>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</si>
  <si>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</si>
  <si>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</si>
  <si>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</si>
  <si>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</si>
  <si>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</si>
  <si>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</si>
  <si>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</si>
  <si>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</si>
  <si>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</si>
  <si>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</si>
  <si>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</si>
  <si>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</si>
  <si>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</si>
  <si>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</si>
  <si>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</si>
  <si>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</si>
  <si>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</si>
  <si>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</si>
  <si>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</si>
  <si>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</si>
  <si>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</si>
  <si>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</si>
  <si>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</si>
  <si>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</si>
  <si>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</si>
  <si>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</si>
  <si>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</si>
  <si>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</si>
  <si>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</si>
  <si>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</si>
  <si>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</si>
  <si>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</si>
  <si>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</si>
  <si>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</si>
  <si>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</si>
  <si>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</si>
  <si>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</si>
  <si>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</si>
  <si>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</si>
  <si>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</si>
  <si>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</si>
  <si>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</si>
  <si>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</si>
  <si>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</si>
  <si>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</si>
  <si>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</si>
  <si>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</si>
  <si>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</si>
  <si>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</si>
  <si>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</si>
  <si>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</si>
  <si>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</si>
  <si>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</si>
  <si>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</si>
  <si>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</si>
  <si>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</si>
  <si>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</si>
  <si>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</si>
  <si>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</si>
  <si>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</si>
  <si>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</si>
  <si>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</si>
  <si>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</si>
  <si>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</si>
  <si>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</si>
  <si>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</si>
  <si>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</si>
  <si>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</si>
  <si>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</si>
  <si>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</si>
  <si>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</si>
  <si>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</si>
  <si>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</si>
  <si>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</si>
  <si>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</si>
  <si>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</si>
  <si>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</si>
  <si>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</si>
  <si>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</si>
  <si>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</si>
  <si>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</si>
  <si>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</si>
  <si>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</si>
  <si>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</si>
  <si>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</si>
  <si>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</si>
  <si>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</si>
  <si>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</si>
  <si>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</si>
  <si>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</si>
  <si>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</si>
  <si>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</si>
  <si>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</si>
  <si>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</si>
  <si>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</si>
  <si>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</si>
  <si>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</si>
  <si>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</si>
  <si>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</si>
  <si>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</si>
  <si>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</si>
  <si>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</si>
  <si>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</si>
  <si>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</si>
  <si>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</si>
  <si>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</si>
  <si>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</si>
  <si>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</si>
  <si>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</si>
  <si>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</si>
  <si>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</si>
  <si>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</si>
  <si>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</si>
  <si>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</si>
  <si>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</si>
  <si>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</si>
  <si>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</si>
  <si>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</si>
  <si>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</si>
  <si>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</si>
  <si>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</si>
  <si>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</si>
  <si>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</si>
  <si>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</si>
  <si>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</si>
  <si>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</si>
  <si>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</si>
  <si>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</si>
  <si>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</si>
  <si>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</si>
  <si>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</si>
  <si>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</si>
  <si>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</si>
  <si>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</si>
  <si>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</si>
  <si>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</si>
  <si>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</si>
  <si>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</si>
  <si>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</si>
  <si>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</si>
  <si>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</si>
  <si>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</si>
  <si>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</si>
  <si>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</si>
  <si>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</si>
  <si>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</si>
  <si>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</si>
  <si>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</si>
  <si>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</si>
  <si>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</si>
  <si>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</si>
  <si>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</si>
  <si>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</si>
  <si>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</si>
  <si>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</si>
  <si>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</si>
  <si>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</si>
  <si>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</si>
  <si>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</si>
  <si>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</si>
  <si>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</si>
  <si>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</si>
  <si>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</si>
  <si>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</si>
  <si>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</si>
  <si>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</si>
  <si>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</si>
  <si>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</si>
  <si>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</si>
  <si>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</si>
  <si>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</si>
  <si>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</si>
  <si>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</si>
  <si>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</si>
  <si>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</si>
  <si>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</si>
  <si>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</si>
  <si>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</si>
  <si>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</si>
  <si>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</si>
  <si>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</si>
  <si>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</si>
  <si>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</si>
  <si>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</si>
  <si>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</si>
  <si>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</si>
  <si>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</si>
  <si>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</si>
  <si>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</si>
  <si>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</si>
  <si>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</si>
  <si>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</si>
  <si>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</si>
  <si>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</si>
  <si>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</si>
  <si>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</si>
  <si>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</si>
  <si>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</si>
  <si>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</si>
  <si>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</si>
  <si>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</si>
  <si>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</si>
  <si>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</si>
  <si>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</si>
  <si>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</si>
  <si>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</si>
  <si>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</si>
  <si>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</si>
  <si>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</si>
  <si>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</si>
  <si>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</si>
  <si>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</si>
  <si>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</si>
  <si>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</si>
  <si>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</si>
  <si>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</si>
  <si>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</si>
  <si>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</si>
  <si>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</si>
  <si>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</si>
  <si>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</si>
  <si>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</si>
  <si>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</si>
  <si>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</si>
  <si>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</si>
  <si>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</si>
  <si>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</si>
  <si>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</si>
  <si>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</si>
  <si>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</si>
  <si>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</si>
  <si>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</si>
  <si>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</si>
  <si>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</si>
  <si>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</si>
  <si>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</si>
  <si>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</si>
  <si>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</si>
  <si>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</si>
  <si>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</si>
  <si>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</si>
  <si>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</si>
  <si>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</si>
  <si>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</si>
  <si>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</si>
  <si>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</si>
  <si>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</si>
  <si>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</si>
  <si>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</si>
  <si>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</si>
  <si>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</si>
  <si>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</si>
  <si>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</si>
  <si>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</si>
  <si>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</si>
  <si>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</si>
  <si>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</si>
  <si>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</si>
  <si>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</si>
  <si>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</si>
  <si>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</si>
  <si>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</si>
  <si>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</si>
  <si>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</si>
  <si>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</si>
  <si>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</si>
  <si>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</si>
  <si>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</si>
  <si>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</si>
  <si>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</si>
  <si>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</si>
  <si>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</si>
  <si>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</si>
  <si>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</si>
  <si>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</si>
  <si>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</si>
  <si>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</si>
  <si>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</si>
  <si>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</si>
  <si>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</si>
  <si>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</si>
  <si>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</si>
  <si>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</si>
  <si>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</si>
  <si>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</si>
  <si>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</si>
  <si>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</si>
  <si>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</si>
  <si>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</si>
  <si>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</si>
  <si>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</si>
  <si>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</si>
  <si>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</si>
  <si>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</si>
  <si>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</si>
  <si>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</si>
  <si>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</si>
  <si>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</si>
  <si>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</si>
  <si>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</si>
  <si>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</si>
  <si>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</si>
  <si>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</si>
  <si>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</si>
  <si>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</si>
  <si>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</si>
  <si>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</si>
  <si>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</si>
  <si>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</si>
  <si>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</si>
  <si>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</si>
  <si>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</si>
  <si>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</si>
  <si>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</si>
  <si>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</si>
  <si>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</si>
  <si>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</si>
  <si>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</si>
  <si>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</si>
  <si>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</si>
  <si>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</si>
  <si>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</si>
  <si>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</si>
  <si>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</si>
  <si>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</si>
  <si>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</si>
  <si>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</si>
  <si>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</si>
  <si>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</si>
  <si>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</si>
  <si>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</si>
  <si>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</si>
  <si>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</si>
  <si>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</si>
  <si>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</si>
  <si>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</si>
  <si>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</si>
  <si>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</si>
  <si>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</si>
  <si>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</si>
  <si>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</si>
  <si>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</si>
  <si>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</si>
  <si>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</si>
  <si>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</si>
  <si>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</si>
  <si>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</si>
  <si>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</si>
  <si>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</si>
  <si>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</si>
  <si>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</si>
  <si>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</si>
  <si>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</si>
  <si>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</si>
  <si>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</si>
  <si>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</si>
  <si>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</si>
  <si>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</si>
  <si>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</si>
  <si>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</si>
  <si>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</si>
  <si>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</si>
  <si>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</si>
  <si>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</si>
  <si>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</si>
  <si>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</si>
  <si>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</si>
  <si>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</si>
  <si>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</si>
  <si>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</si>
  <si>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</si>
  <si>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</si>
  <si>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</si>
  <si>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</si>
  <si>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</si>
  <si>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</si>
  <si>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</si>
  <si>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</si>
  <si>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</si>
  <si>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</si>
  <si>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</si>
  <si>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</si>
  <si>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</si>
  <si>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</si>
  <si>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</si>
  <si>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</si>
  <si>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</si>
  <si>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</si>
  <si>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</si>
  <si>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</si>
  <si>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</si>
  <si>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</si>
  <si>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</si>
  <si>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</si>
  <si>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</si>
  <si>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</si>
  <si>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</si>
  <si>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</si>
  <si>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</si>
  <si>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</si>
  <si>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</si>
  <si>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</si>
  <si>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</si>
  <si>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</si>
  <si>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</si>
  <si>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</si>
  <si>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</si>
  <si>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</si>
  <si>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</si>
  <si>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</si>
  <si>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</si>
  <si>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</si>
  <si>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</si>
  <si>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</si>
  <si>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</si>
  <si>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</si>
  <si>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</si>
  <si>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</si>
  <si>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</si>
  <si>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</si>
  <si>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</si>
  <si>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</si>
  <si>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</si>
  <si>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</si>
  <si>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</si>
  <si>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</si>
  <si>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</si>
  <si>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</si>
  <si>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</si>
  <si>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</si>
  <si>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</si>
  <si>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</si>
  <si>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</si>
  <si>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</si>
  <si>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</si>
  <si>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</si>
  <si>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</si>
  <si>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</si>
  <si>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</si>
  <si>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</si>
  <si>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</si>
  <si>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</si>
  <si>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</si>
  <si>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</si>
  <si>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</si>
  <si>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</si>
  <si>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</si>
  <si>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</si>
  <si>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</si>
  <si>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</si>
  <si>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</si>
  <si>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</si>
  <si>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</si>
  <si>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</si>
  <si>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</si>
  <si>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</si>
  <si>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</si>
  <si>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</si>
  <si>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</si>
  <si>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</si>
  <si>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</si>
  <si>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</si>
  <si>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</si>
  <si>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</si>
  <si>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</si>
  <si>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</si>
  <si>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</si>
  <si>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</si>
  <si>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</si>
  <si>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</si>
  <si>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</si>
  <si>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</si>
  <si>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</si>
  <si>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</si>
  <si>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</si>
  <si>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</si>
  <si>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</si>
  <si>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</si>
  <si>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</si>
  <si>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</si>
  <si>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</si>
  <si>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</si>
  <si>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</si>
  <si>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</si>
  <si>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</si>
  <si>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</si>
  <si>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</si>
  <si>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</si>
  <si>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</si>
  <si>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</si>
  <si>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</si>
  <si>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</si>
  <si>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</si>
  <si>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</si>
  <si>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</si>
  <si>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</si>
  <si>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</si>
  <si>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</si>
  <si>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</si>
  <si>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</si>
  <si>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</si>
  <si>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</si>
  <si>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</si>
  <si>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</si>
  <si>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</si>
  <si>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</si>
  <si>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</si>
  <si>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</si>
  <si>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</si>
  <si>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</si>
  <si>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</si>
  <si>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</si>
  <si>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</si>
  <si>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</si>
  <si>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</si>
  <si>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</si>
  <si>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</si>
  <si>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</si>
  <si>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</si>
  <si>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</si>
  <si>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</si>
  <si>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</si>
  <si>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</si>
  <si>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</si>
  <si>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</si>
  <si>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</si>
  <si>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</si>
  <si>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</si>
  <si>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</si>
  <si>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</si>
  <si>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</si>
  <si>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</si>
  <si>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</si>
  <si>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</si>
  <si>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</si>
  <si>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</si>
  <si>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</si>
  <si>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</si>
  <si>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</si>
  <si>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</si>
  <si>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</si>
  <si>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</si>
  <si>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</si>
  <si>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</si>
  <si>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</si>
  <si>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</si>
  <si>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</si>
  <si>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</si>
  <si>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</si>
  <si>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</si>
  <si>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</si>
  <si>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</si>
  <si>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</si>
  <si>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</si>
  <si>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</si>
  <si>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</si>
  <si>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</si>
  <si>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</si>
  <si>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</si>
  <si>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</si>
  <si>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</si>
  <si>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</si>
  <si>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</si>
  <si>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</si>
  <si>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</si>
  <si>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</si>
  <si>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</si>
  <si>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</si>
  <si>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</si>
  <si>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</si>
  <si>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</si>
  <si>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</si>
  <si>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</si>
  <si>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</si>
  <si>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</si>
  <si>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</si>
  <si>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</si>
  <si>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</si>
  <si>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</si>
  <si>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</si>
  <si>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</si>
  <si>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</si>
  <si>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</si>
  <si>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</si>
  <si>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</si>
  <si>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</si>
  <si>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</si>
  <si>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</si>
  <si>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</si>
  <si>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</si>
  <si>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</si>
  <si>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</si>
  <si>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</si>
  <si>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</si>
  <si>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</si>
  <si>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</si>
  <si>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</si>
  <si>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</si>
  <si>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</si>
  <si>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</si>
  <si>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</si>
  <si>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</si>
  <si>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</si>
  <si>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</si>
  <si>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</si>
  <si>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</si>
  <si>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</si>
  <si>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</si>
  <si>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</si>
  <si>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</si>
  <si>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</si>
  <si>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</si>
  <si>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</si>
  <si>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</si>
  <si>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</si>
  <si>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</si>
  <si>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</si>
  <si>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</si>
  <si>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</si>
  <si>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</si>
  <si>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</si>
  <si>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</si>
  <si>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</si>
  <si>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</si>
  <si>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</si>
  <si>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</si>
  <si>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</si>
  <si>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</si>
  <si>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</si>
  <si>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</si>
  <si>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</si>
  <si>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</si>
  <si>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</si>
  <si>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</si>
  <si>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</si>
  <si>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</si>
  <si>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</si>
  <si>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</si>
  <si>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</si>
  <si>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</si>
  <si>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</si>
  <si>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</si>
  <si>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</si>
  <si>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</si>
  <si>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</si>
  <si>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</si>
  <si>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</si>
  <si>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</si>
  <si>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</si>
  <si>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</si>
  <si>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</si>
  <si>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</si>
  <si>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</si>
  <si>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</si>
  <si>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</si>
  <si>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</si>
  <si>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</si>
  <si>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</si>
  <si>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</si>
  <si>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</si>
  <si>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</si>
  <si>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</si>
  <si>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</si>
  <si>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</si>
  <si>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</si>
  <si>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</si>
  <si>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</si>
  <si>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</si>
  <si>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</si>
  <si>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</si>
  <si>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</si>
  <si>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</si>
  <si>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</si>
  <si>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</si>
  <si>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</si>
  <si>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</si>
  <si>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</si>
  <si>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</si>
  <si>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</si>
  <si>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</si>
  <si>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</si>
  <si>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</si>
  <si>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</si>
  <si>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</si>
  <si>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</si>
  <si>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</si>
  <si>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</si>
  <si>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</si>
  <si>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</si>
  <si>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</si>
  <si>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</si>
  <si>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</si>
  <si>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</si>
  <si>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</si>
  <si>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</si>
  <si>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</si>
  <si>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</si>
  <si>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</si>
  <si>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</si>
  <si>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</si>
  <si>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</si>
  <si>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</si>
  <si>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</si>
  <si>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</si>
  <si>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</si>
  <si>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</si>
  <si>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</si>
  <si>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</si>
  <si>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</si>
  <si>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</si>
  <si>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</si>
  <si>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</si>
  <si>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</si>
  <si>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</si>
  <si>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</si>
  <si>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</si>
  <si>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</si>
  <si>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</si>
  <si>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</si>
  <si>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</si>
  <si>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</si>
  <si>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</si>
  <si>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</si>
  <si>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</si>
  <si>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</si>
  <si>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</si>
  <si>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</si>
  <si>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</si>
  <si>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</si>
  <si>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</si>
  <si>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</si>
  <si>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</si>
  <si>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</si>
  <si>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</si>
  <si>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</si>
  <si>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</si>
  <si>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</si>
  <si>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</si>
  <si>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</si>
  <si>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</si>
  <si>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</si>
  <si>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</si>
  <si>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</si>
  <si>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</si>
  <si>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</si>
  <si>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</si>
  <si>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</si>
  <si>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</si>
  <si>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</si>
  <si>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</si>
  <si>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</si>
  <si>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</si>
  <si>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</si>
  <si>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</si>
  <si>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</si>
  <si>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</si>
  <si>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</si>
  <si>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</si>
  <si>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</si>
  <si>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</si>
  <si>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</si>
  <si>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</si>
  <si>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</si>
  <si>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</si>
  <si>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</si>
  <si>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</si>
  <si>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</si>
  <si>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</si>
  <si>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</si>
  <si>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</si>
  <si>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</si>
  <si>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</si>
  <si>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</si>
  <si>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</si>
  <si>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</si>
  <si>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</si>
  <si>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</si>
  <si>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</si>
  <si>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</si>
  <si>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</si>
  <si>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</si>
  <si>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</si>
  <si>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</si>
  <si>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</si>
  <si>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</si>
  <si>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</si>
  <si>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</si>
  <si>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</si>
  <si>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</si>
  <si>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</si>
  <si>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</si>
  <si>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</si>
  <si>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</si>
  <si>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</si>
  <si>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</si>
  <si>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</si>
  <si>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</si>
  <si>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</si>
  <si>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</si>
  <si>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</si>
  <si>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</si>
  <si>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</si>
  <si>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</si>
  <si>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</si>
  <si>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</si>
  <si>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</si>
  <si>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</si>
  <si>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</si>
  <si>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</si>
  <si>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</si>
  <si>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</si>
  <si>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</si>
  <si>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</si>
  <si>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</si>
  <si>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</si>
  <si>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</si>
  <si>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</si>
  <si>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</si>
  <si>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</si>
  <si>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</si>
  <si>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</si>
  <si>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</si>
  <si>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</si>
  <si>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</si>
  <si>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</si>
  <si>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</si>
  <si>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</si>
  <si>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</si>
  <si>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</si>
  <si>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</si>
  <si>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</si>
  <si>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</si>
  <si>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</si>
  <si>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</si>
  <si>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</si>
  <si>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</si>
  <si>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</si>
  <si>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</si>
  <si>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</si>
  <si>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</si>
  <si>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</si>
  <si>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</si>
  <si>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</si>
  <si>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</si>
  <si>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</si>
  <si>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</si>
  <si>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</si>
  <si>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</si>
  <si>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</si>
  <si>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</si>
  <si>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</si>
  <si>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</si>
  <si>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</si>
  <si>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</si>
  <si>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</si>
  <si>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</si>
  <si>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</si>
  <si>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</si>
  <si>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</si>
  <si>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</si>
  <si>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</si>
  <si>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</si>
  <si>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</si>
  <si>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</si>
  <si>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</si>
  <si>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</si>
  <si>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</si>
  <si>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</si>
  <si>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</si>
  <si>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</si>
  <si>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</si>
  <si>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</si>
  <si>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</si>
  <si>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</si>
  <si>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</si>
  <si>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</si>
  <si>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</si>
  <si>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</si>
  <si>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</si>
  <si>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</si>
  <si>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</si>
  <si>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</si>
  <si>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</si>
  <si>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</si>
  <si>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</si>
  <si>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</si>
  <si>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</si>
  <si>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</si>
  <si>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</si>
  <si>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</si>
  <si>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</si>
  <si>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</si>
  <si>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</si>
  <si>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</si>
  <si>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</si>
  <si>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</si>
  <si>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</si>
  <si>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</si>
  <si>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</si>
  <si>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</si>
  <si>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</si>
  <si>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</si>
  <si>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</si>
  <si>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</si>
  <si>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</si>
  <si>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</si>
  <si>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</si>
  <si>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</si>
  <si>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</si>
  <si>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</si>
  <si>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</si>
  <si>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</si>
  <si>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</si>
  <si>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</si>
  <si>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</si>
  <si>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</si>
  <si>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</si>
  <si>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</si>
  <si>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</si>
  <si>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</si>
  <si>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</si>
  <si>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</si>
  <si>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</si>
  <si>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</si>
  <si>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</si>
  <si>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</si>
  <si>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</si>
  <si>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</si>
  <si>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</si>
  <si>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</si>
  <si>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</si>
  <si>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</si>
  <si>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</si>
  <si>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</si>
  <si>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</si>
  <si>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</si>
  <si>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</si>
  <si>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</si>
  <si>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</si>
  <si>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</si>
  <si>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</si>
  <si>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</si>
  <si>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</si>
  <si>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</si>
  <si>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</si>
  <si>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</si>
  <si>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</si>
  <si>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</si>
  <si>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</si>
  <si>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</si>
  <si>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</si>
  <si>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</si>
  <si>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</si>
  <si>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</si>
  <si>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</si>
  <si>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</si>
  <si>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</si>
  <si>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</si>
  <si>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</si>
  <si>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</si>
  <si>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</si>
  <si>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</si>
  <si>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</si>
  <si>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</si>
  <si>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</si>
  <si>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</si>
  <si>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</si>
  <si>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</si>
  <si>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</si>
  <si>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</si>
  <si>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</si>
  <si>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</si>
  <si>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</si>
  <si>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</si>
  <si>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</si>
  <si>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</si>
  <si>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</si>
  <si>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</si>
  <si>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</si>
  <si>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</si>
  <si>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</si>
  <si>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</si>
  <si>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</si>
  <si>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</si>
  <si>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</si>
  <si>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</si>
  <si>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</si>
  <si>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</si>
  <si>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</si>
  <si>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</si>
  <si>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</si>
  <si>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</si>
  <si>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</si>
  <si>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</si>
  <si>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</si>
  <si>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</si>
  <si>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</si>
  <si>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</si>
  <si>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</si>
  <si>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</si>
  <si>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</si>
  <si>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</si>
  <si>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</si>
  <si>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</si>
  <si>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</si>
  <si>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</si>
  <si>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</si>
  <si>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</si>
  <si>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</si>
  <si>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</si>
  <si>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</si>
  <si>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</si>
  <si>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</si>
  <si>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</si>
  <si>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</si>
  <si>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</si>
  <si>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</si>
  <si>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</si>
  <si>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</si>
  <si>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</si>
  <si>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</si>
  <si>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</si>
  <si>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</si>
  <si>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</si>
  <si>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</si>
  <si>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</si>
  <si>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</si>
  <si>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</si>
  <si>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</si>
  <si>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</si>
  <si>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</si>
  <si>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</si>
  <si>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</si>
  <si>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</si>
  <si>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</si>
  <si>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</si>
  <si>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</si>
  <si>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</si>
  <si>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</si>
  <si>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</si>
  <si>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</si>
  <si>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</si>
  <si>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</si>
  <si>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</si>
  <si>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</si>
  <si>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</si>
  <si>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</si>
  <si>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</si>
  <si>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</si>
  <si>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</si>
  <si>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</si>
  <si>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</si>
  <si>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</si>
  <si>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</si>
  <si>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</si>
  <si>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</si>
  <si>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</si>
  <si>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</si>
  <si>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</si>
  <si>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</si>
  <si>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</si>
  <si>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</si>
  <si>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</si>
  <si>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</si>
  <si>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</si>
  <si>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</si>
  <si>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</si>
  <si>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</si>
  <si>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</si>
  <si>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</si>
  <si>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</si>
  <si>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</si>
  <si>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</si>
  <si>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</si>
  <si>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</si>
  <si>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</si>
  <si>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</si>
  <si>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</si>
  <si>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</si>
  <si>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</si>
  <si>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</si>
  <si>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</si>
  <si>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</si>
  <si>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</si>
  <si>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</si>
  <si>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</si>
  <si>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</si>
  <si>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</si>
  <si>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</si>
  <si>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</si>
  <si>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</si>
  <si>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</si>
  <si>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</si>
  <si>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</si>
  <si>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</si>
  <si>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</si>
  <si>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</si>
  <si>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</si>
  <si>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</si>
  <si>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</si>
  <si>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</si>
  <si>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</si>
  <si>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</si>
  <si>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</si>
  <si>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</si>
  <si>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</si>
  <si>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</si>
  <si>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</si>
  <si>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</si>
  <si>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</si>
  <si>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</si>
  <si>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</si>
  <si>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</si>
  <si>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</si>
  <si>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</si>
  <si>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</si>
  <si>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</si>
  <si>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</si>
  <si>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</si>
  <si>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</si>
  <si>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</si>
  <si>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</si>
  <si>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</si>
  <si>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</si>
  <si>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</si>
  <si>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</si>
  <si>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</si>
  <si>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</si>
  <si>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</si>
  <si>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</si>
  <si>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</si>
  <si>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</si>
  <si>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</si>
  <si>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</si>
  <si>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</si>
  <si>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</si>
  <si>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</si>
  <si>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</si>
  <si>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</si>
  <si>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</si>
  <si>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</si>
  <si>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</si>
  <si>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</si>
  <si>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</si>
  <si>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</si>
  <si>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</si>
  <si>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</si>
  <si>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</si>
  <si>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</si>
  <si>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</si>
  <si>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</si>
  <si>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</si>
  <si>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</si>
  <si>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</si>
  <si>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</si>
  <si>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</si>
  <si>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</si>
  <si>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</si>
  <si>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</si>
  <si>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</si>
  <si>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</si>
  <si>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</si>
  <si>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</si>
  <si>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</si>
  <si>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</si>
  <si>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</si>
  <si>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</si>
  <si>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</si>
  <si>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</si>
  <si>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</si>
  <si>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</si>
  <si>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</si>
  <si>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</si>
  <si>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</si>
  <si>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</si>
  <si>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</si>
  <si>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</si>
  <si>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</si>
  <si>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</si>
  <si>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</si>
  <si>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</si>
  <si>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</si>
  <si>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</si>
  <si>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</si>
  <si>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</si>
  <si>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</si>
  <si>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</si>
  <si>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</si>
  <si>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</si>
  <si>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</si>
  <si>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</si>
  <si>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</si>
  <si>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</si>
  <si>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</si>
  <si>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</si>
  <si>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</si>
  <si>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</si>
  <si>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</si>
  <si>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</si>
  <si>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</si>
  <si>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</si>
  <si>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</si>
  <si>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</si>
  <si>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</si>
  <si>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</si>
  <si>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</si>
  <si>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</si>
  <si>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</si>
  <si>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</si>
  <si>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</si>
  <si>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</si>
  <si>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</si>
  <si>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</si>
  <si>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</si>
  <si>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</si>
  <si>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</si>
  <si>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</si>
  <si>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</si>
  <si>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</si>
  <si>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</si>
  <si>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</si>
  <si>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</si>
  <si>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</si>
  <si>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</si>
  <si>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</si>
  <si>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</si>
  <si>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</si>
  <si>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</si>
  <si>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</si>
  <si>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</si>
  <si>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</si>
  <si>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</si>
  <si>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</si>
  <si>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</si>
  <si>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</si>
  <si>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</si>
  <si>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</si>
  <si>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</si>
  <si>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</si>
  <si>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</si>
  <si>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</si>
  <si>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</si>
  <si>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</si>
  <si>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</si>
  <si>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</si>
  <si>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</si>
  <si>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</si>
  <si>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</si>
  <si>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</si>
  <si>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</si>
  <si>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</si>
  <si>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</si>
  <si>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</si>
  <si>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</si>
  <si>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</si>
  <si>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</si>
  <si>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</si>
  <si>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</si>
  <si>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</si>
  <si>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</si>
  <si>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</si>
  <si>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</si>
  <si>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</si>
  <si>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</si>
  <si>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</si>
  <si>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</si>
  <si>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</si>
  <si>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</si>
  <si>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</si>
  <si>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</si>
  <si>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</si>
  <si>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</si>
  <si>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</si>
  <si>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</si>
  <si>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</si>
  <si>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</si>
  <si>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</si>
  <si>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</si>
  <si>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</si>
  <si>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</si>
  <si>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</si>
  <si>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</si>
  <si>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</si>
  <si>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</si>
  <si>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</si>
  <si>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</si>
  <si>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</si>
  <si>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</si>
  <si>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</si>
  <si>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</si>
  <si>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</si>
  <si>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</si>
  <si>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</si>
  <si>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</si>
  <si>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</si>
  <si>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</si>
  <si>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</si>
  <si>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</si>
  <si>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</si>
  <si>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</si>
  <si>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</si>
  <si>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</si>
  <si>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</si>
  <si>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</si>
  <si>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</si>
  <si>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</si>
  <si>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</si>
  <si>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</si>
  <si>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</si>
  <si>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</si>
  <si>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</si>
  <si>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</si>
  <si>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</si>
  <si>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</si>
  <si>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</si>
  <si>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</si>
  <si>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</si>
  <si>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</si>
  <si>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</si>
  <si>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</si>
  <si>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</si>
  <si>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</si>
  <si>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</si>
  <si>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</si>
  <si>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</si>
  <si>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</si>
  <si>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</si>
  <si>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</si>
  <si>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</si>
  <si>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</si>
  <si>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</si>
  <si>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</si>
  <si>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</si>
  <si>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</si>
  <si>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</si>
  <si>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</si>
  <si>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</si>
  <si>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</si>
  <si>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</si>
  <si>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</si>
  <si>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</si>
  <si>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</si>
  <si>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</si>
  <si>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</si>
  <si>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</si>
  <si>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</si>
  <si>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</si>
  <si>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</si>
  <si>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</si>
  <si>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</si>
  <si>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</si>
  <si>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</si>
  <si>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</si>
  <si>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</si>
  <si>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</si>
  <si>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</si>
  <si>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</si>
  <si>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</si>
  <si>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</si>
  <si>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</si>
  <si>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</si>
  <si>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</si>
  <si>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</si>
  <si>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</si>
  <si>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</si>
  <si>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</si>
  <si>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</si>
  <si>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</si>
  <si>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</si>
  <si>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</si>
  <si>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</si>
  <si>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</si>
  <si>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</si>
  <si>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</si>
  <si>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</si>
  <si>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</si>
  <si>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</si>
  <si>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</si>
  <si>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</si>
  <si>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</si>
  <si>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</si>
  <si>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</si>
  <si>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</si>
  <si>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</si>
  <si>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</si>
  <si>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</si>
  <si>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</si>
  <si>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</si>
  <si>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</si>
  <si>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</si>
  <si>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</si>
  <si>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</si>
  <si>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</si>
  <si>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</si>
  <si>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</si>
  <si>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</si>
  <si>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</si>
  <si>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</si>
  <si>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</si>
  <si>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</si>
  <si>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</si>
  <si>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</si>
  <si>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</si>
  <si>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</si>
  <si>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</si>
  <si>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</si>
  <si>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</si>
  <si>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</si>
  <si>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</si>
  <si>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</si>
  <si>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</si>
  <si>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</si>
  <si>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</si>
  <si>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</si>
  <si>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</si>
  <si>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</si>
  <si>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</si>
  <si>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</si>
  <si>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</si>
  <si>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</si>
  <si>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</si>
  <si>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</si>
  <si>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</si>
  <si>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</si>
  <si>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</si>
  <si>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</si>
  <si>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</si>
  <si>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</si>
  <si>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</si>
  <si>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</si>
  <si>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</si>
  <si>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</si>
  <si>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</si>
  <si>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</si>
  <si>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</si>
  <si>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</si>
  <si>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</si>
  <si>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</si>
  <si>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</si>
  <si>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</si>
  <si>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</si>
  <si>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</si>
  <si>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</si>
  <si>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</si>
  <si>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</si>
  <si>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</si>
  <si>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</si>
  <si>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</si>
  <si>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</si>
  <si>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</si>
  <si>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</si>
  <si>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</si>
  <si>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</si>
  <si>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</si>
  <si>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</si>
  <si>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</si>
  <si>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</si>
  <si>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</si>
  <si>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</si>
  <si>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</si>
  <si>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</si>
  <si>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</si>
  <si>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</si>
  <si>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</si>
  <si>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</si>
  <si>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</si>
  <si>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</si>
  <si>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</si>
  <si>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</si>
  <si>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</si>
  <si>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</si>
  <si>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</si>
  <si>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</si>
  <si>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</si>
  <si>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</si>
  <si>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</si>
  <si>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</si>
  <si>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</si>
  <si>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</si>
  <si>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</si>
  <si>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</si>
  <si>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</si>
  <si>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</si>
  <si>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</si>
  <si>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</si>
  <si>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</si>
  <si>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</si>
  <si>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</si>
  <si>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</si>
  <si>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</si>
  <si>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</si>
  <si>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</si>
  <si>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</si>
  <si>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</si>
  <si>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</si>
  <si>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</si>
  <si>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</si>
  <si>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</si>
  <si>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</si>
  <si>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</si>
  <si>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</si>
  <si>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</si>
  <si>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</si>
  <si>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</si>
  <si>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</si>
  <si>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</si>
  <si>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</si>
  <si>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</si>
  <si>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</si>
  <si>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</si>
  <si>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</si>
  <si>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</si>
  <si>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</si>
  <si>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</si>
  <si>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</si>
  <si>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</si>
  <si>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</si>
  <si>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</si>
  <si>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</si>
  <si>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</si>
  <si>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</si>
  <si>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</si>
  <si>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</si>
  <si>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</si>
  <si>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</si>
  <si>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</si>
  <si>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</si>
  <si>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</si>
  <si>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</si>
  <si>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</si>
  <si>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</si>
  <si>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</si>
  <si>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</si>
  <si>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</si>
  <si>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</si>
  <si>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</si>
  <si>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</si>
  <si>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</si>
  <si>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</si>
  <si>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</si>
  <si>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</si>
  <si>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</si>
  <si>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</si>
  <si>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</si>
  <si>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</si>
  <si>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</si>
  <si>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</si>
  <si>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</si>
  <si>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</si>
  <si>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</si>
  <si>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</si>
  <si>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</si>
  <si>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</si>
  <si>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</si>
  <si>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</si>
  <si>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</si>
  <si>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</si>
  <si>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</si>
  <si>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</si>
  <si>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</si>
  <si>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</si>
  <si>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</si>
  <si>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</si>
  <si>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</si>
  <si>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</si>
  <si>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</si>
  <si>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</si>
  <si>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</si>
  <si>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</si>
  <si>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</si>
  <si>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</si>
  <si>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</si>
  <si>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</si>
  <si>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</si>
  <si>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</si>
  <si>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</si>
  <si>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</si>
  <si>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</si>
  <si>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</si>
  <si>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</si>
  <si>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</si>
  <si>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</si>
  <si>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</si>
  <si>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</si>
  <si>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</si>
  <si>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</si>
  <si>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</si>
  <si>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</si>
  <si>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</si>
  <si>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</si>
  <si>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</si>
  <si>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</si>
  <si>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</si>
  <si>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</si>
  <si>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</si>
  <si>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</si>
  <si>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</si>
  <si>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</si>
  <si>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</si>
  <si>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</si>
  <si>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</si>
  <si>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</si>
  <si>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</si>
  <si>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</si>
  <si>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</si>
  <si>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</si>
  <si>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</si>
  <si>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</si>
  <si>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</si>
  <si>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</si>
  <si>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</si>
  <si>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</si>
  <si>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</si>
  <si>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</si>
  <si>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</si>
  <si>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</si>
  <si>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</si>
  <si>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</si>
  <si>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</si>
  <si>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</si>
  <si>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</si>
  <si>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</si>
  <si>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</si>
  <si>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</si>
  <si>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</si>
  <si>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</si>
  <si>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</si>
  <si>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</si>
  <si>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</si>
  <si>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</si>
  <si>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</si>
  <si>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</si>
  <si>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</si>
  <si>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</si>
  <si>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</si>
  <si>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</si>
  <si>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</si>
  <si>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</si>
  <si>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</si>
  <si>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</si>
  <si>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</si>
  <si>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</si>
  <si>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</si>
  <si>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</si>
  <si>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</si>
  <si>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</si>
  <si>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</si>
  <si>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</si>
  <si>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</si>
  <si>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</si>
  <si>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</si>
  <si>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</si>
  <si>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</si>
  <si>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</si>
  <si>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</si>
  <si>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</si>
  <si>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</si>
  <si>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</si>
  <si>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</si>
  <si>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</si>
  <si>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</si>
  <si>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</si>
  <si>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</si>
  <si>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</si>
  <si>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</si>
  <si>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</si>
  <si>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</si>
  <si>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</si>
  <si>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</si>
  <si>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</si>
  <si>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</si>
  <si>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</si>
  <si>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</si>
  <si>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</si>
  <si>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</si>
  <si>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</si>
  <si>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</si>
  <si>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</si>
  <si>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</si>
  <si>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</si>
  <si>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</si>
  <si>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</si>
  <si>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</si>
  <si>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</si>
  <si>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</si>
  <si>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</si>
  <si>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</si>
  <si>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</si>
  <si>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</si>
  <si>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</si>
  <si>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</si>
  <si>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</si>
  <si>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</si>
  <si>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</si>
  <si>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</si>
  <si>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</si>
  <si>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</si>
  <si>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</si>
  <si>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</si>
  <si>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</si>
  <si>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</si>
  <si>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</si>
  <si>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</si>
  <si>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</si>
  <si>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</si>
  <si>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</si>
  <si>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</si>
  <si>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</si>
  <si>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</si>
  <si>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</si>
  <si>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</si>
  <si>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</si>
  <si>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</si>
  <si>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</si>
  <si>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</si>
  <si>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</si>
  <si>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</si>
  <si>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</si>
  <si>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</si>
  <si>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</si>
  <si>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</si>
  <si>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</si>
  <si>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</si>
  <si>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</si>
  <si>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</si>
  <si>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</si>
  <si>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</si>
  <si>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</si>
  <si>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</si>
  <si>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</si>
  <si>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</si>
  <si>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</si>
  <si>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</si>
  <si>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</si>
  <si>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</si>
  <si>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</si>
  <si>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</si>
  <si>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</si>
  <si>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</si>
  <si>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</si>
  <si>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</si>
  <si>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</si>
  <si>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</si>
  <si>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</si>
  <si>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</si>
  <si>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</si>
  <si>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</si>
  <si>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</si>
  <si>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</si>
  <si>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</si>
  <si>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</si>
  <si>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</si>
  <si>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</si>
  <si>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</si>
  <si>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</si>
  <si>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</si>
  <si>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</si>
  <si>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</si>
  <si>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</si>
  <si>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</si>
  <si>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</si>
  <si>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</si>
  <si>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</si>
  <si>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</si>
  <si>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</si>
  <si>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</si>
  <si>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</si>
  <si>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</si>
  <si>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</si>
  <si>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</si>
  <si>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</si>
  <si>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</si>
  <si>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</si>
  <si>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</si>
  <si>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</si>
  <si>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</si>
  <si>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</si>
  <si>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</si>
  <si>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</si>
  <si>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</si>
  <si>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</si>
  <si>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</si>
  <si>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</si>
  <si>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</si>
  <si>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</si>
  <si>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</si>
  <si>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</si>
  <si>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</si>
  <si>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</si>
  <si>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</si>
  <si>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</si>
  <si>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</si>
  <si>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</si>
  <si>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</si>
  <si>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</si>
  <si>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</si>
  <si>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</si>
  <si>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</si>
  <si>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</si>
  <si>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</si>
  <si>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</si>
  <si>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</si>
  <si>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</si>
  <si>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</si>
  <si>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</si>
  <si>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</si>
  <si>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</si>
  <si>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</si>
  <si>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</si>
  <si>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</si>
  <si>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</si>
  <si>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</si>
  <si>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</si>
  <si>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</si>
  <si>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</si>
  <si>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</si>
  <si>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</si>
  <si>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</si>
  <si>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</si>
  <si>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</si>
  <si>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</si>
  <si>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</si>
  <si>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</si>
  <si>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</si>
  <si>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</si>
  <si>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</si>
  <si>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</si>
  <si>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</si>
  <si>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</si>
  <si>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</si>
  <si>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</si>
  <si>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</si>
  <si>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</si>
  <si>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</si>
  <si>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</si>
  <si>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</si>
  <si>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</si>
  <si>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</si>
  <si>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</si>
  <si>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</si>
  <si>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</si>
  <si>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</si>
  <si>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</si>
  <si>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</si>
  <si>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</si>
  <si>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</si>
  <si>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</si>
  <si>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</si>
  <si>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</si>
  <si>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</si>
  <si>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</si>
  <si>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</si>
  <si>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</si>
  <si>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</si>
  <si>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</si>
  <si>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</si>
  <si>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</si>
  <si>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</si>
  <si>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</si>
  <si>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</si>
  <si>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</si>
  <si>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</si>
  <si>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</si>
  <si>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</si>
  <si>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</si>
  <si>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</si>
  <si>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</si>
  <si>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</si>
  <si>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</si>
  <si>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</si>
  <si>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</si>
  <si>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</si>
  <si>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</si>
  <si>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</si>
  <si>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</si>
  <si>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</si>
  <si>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</si>
  <si>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</si>
  <si>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</si>
  <si>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</si>
  <si>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</si>
  <si>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</si>
  <si>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</si>
  <si>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</si>
  <si>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</si>
  <si>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</si>
  <si>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</si>
  <si>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</si>
  <si>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</si>
  <si>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</si>
  <si>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</si>
  <si>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</si>
  <si>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</si>
  <si>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</si>
  <si>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</si>
  <si>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</si>
  <si>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</si>
  <si>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</si>
  <si>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</si>
  <si>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</si>
  <si>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</si>
  <si>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</si>
  <si>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</si>
  <si>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</si>
  <si>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</si>
  <si>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</si>
  <si>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</si>
  <si>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</si>
  <si>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</si>
  <si>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</si>
  <si>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</si>
  <si>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</si>
  <si>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</si>
  <si>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</si>
  <si>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</si>
  <si>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</si>
  <si>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</si>
  <si>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</si>
  <si>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</si>
  <si>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</si>
  <si>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</si>
  <si>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</si>
  <si>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</si>
  <si>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</si>
  <si>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</si>
  <si>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</si>
  <si>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</si>
  <si>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</si>
  <si>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</si>
  <si>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</si>
  <si>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</si>
  <si>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</si>
  <si>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</si>
  <si>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</si>
  <si>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</si>
  <si>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</si>
  <si>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</si>
  <si>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</si>
  <si>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</si>
  <si>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</si>
  <si>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</si>
  <si>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</si>
  <si>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</si>
  <si>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</si>
  <si>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</si>
  <si>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</si>
  <si>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</si>
  <si>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</si>
  <si>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</si>
  <si>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</si>
  <si>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</si>
  <si>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</si>
  <si>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</si>
  <si>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</si>
  <si>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</si>
  <si>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</si>
  <si>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</si>
  <si>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</si>
  <si>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</si>
  <si>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</si>
  <si>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</si>
  <si>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</si>
  <si>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</si>
  <si>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</si>
  <si>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</si>
  <si>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</si>
  <si>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</si>
  <si>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</si>
  <si>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</si>
  <si>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</si>
  <si>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</si>
  <si>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</si>
  <si>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</si>
  <si>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</si>
  <si>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</si>
  <si>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</si>
  <si>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</si>
  <si>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</si>
  <si>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</si>
  <si>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</si>
  <si>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</si>
  <si>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</si>
  <si>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</si>
  <si>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</si>
  <si>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</si>
  <si>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</si>
  <si>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</si>
  <si>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</si>
  <si>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</si>
  <si>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</si>
  <si>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</si>
  <si>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</si>
  <si>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</si>
  <si>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</si>
  <si>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</si>
  <si>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</si>
  <si>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</si>
  <si>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</si>
  <si>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</si>
  <si>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</si>
  <si>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</si>
  <si>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</si>
  <si>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</si>
  <si>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</si>
  <si>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</si>
  <si>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</si>
  <si>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</si>
  <si>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</si>
  <si>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</si>
  <si>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</si>
  <si>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</si>
  <si>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</si>
  <si>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</si>
  <si>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</si>
  <si>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</si>
  <si>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</si>
  <si>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</si>
  <si>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</si>
  <si>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</si>
  <si>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</si>
  <si>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</si>
  <si>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</si>
  <si>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</si>
  <si>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</si>
  <si>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</si>
  <si>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</si>
  <si>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</si>
  <si>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</si>
  <si>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</si>
  <si>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</si>
  <si>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</si>
  <si>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</si>
  <si>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</si>
  <si>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</si>
  <si>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</si>
  <si>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</si>
  <si>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</si>
  <si>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</si>
  <si>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</si>
  <si>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</si>
  <si>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</si>
  <si>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</si>
  <si>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</si>
  <si>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</si>
  <si>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</si>
  <si>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</si>
  <si>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</si>
  <si>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</si>
  <si>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</si>
  <si>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</si>
  <si>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</si>
  <si>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</si>
  <si>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</si>
  <si>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</si>
  <si>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</si>
  <si>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</si>
  <si>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</si>
  <si>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</si>
  <si>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</si>
  <si>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</si>
  <si>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</si>
  <si>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</si>
  <si>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</si>
  <si>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</si>
  <si>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</si>
  <si>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</si>
  <si>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</si>
  <si>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</si>
  <si>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</si>
  <si>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</si>
  <si>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</si>
  <si>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</si>
  <si>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</si>
  <si>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</si>
  <si>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</si>
  <si>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</si>
  <si>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</si>
  <si>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</si>
  <si>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</si>
  <si>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</si>
  <si>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</si>
  <si>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</si>
  <si>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</si>
  <si>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</si>
  <si>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</si>
  <si>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</si>
  <si>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</si>
  <si>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</si>
  <si>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</si>
  <si>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</si>
  <si>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</si>
  <si>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</si>
  <si>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</si>
  <si>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</si>
  <si>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</si>
  <si>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</si>
  <si>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</si>
  <si>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</si>
  <si>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</si>
  <si>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</si>
  <si>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</si>
  <si>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</si>
  <si>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</si>
  <si>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</si>
  <si>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</si>
  <si>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</si>
  <si>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</si>
  <si>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</si>
  <si>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</si>
  <si>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</si>
  <si>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</si>
  <si>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</si>
  <si>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</si>
  <si>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</si>
  <si>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</si>
  <si>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</si>
  <si>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</si>
  <si>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</si>
  <si>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</si>
  <si>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</si>
  <si>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</si>
  <si>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</si>
  <si>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</si>
  <si>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</si>
  <si>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</si>
  <si>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</si>
  <si>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</si>
  <si>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</si>
  <si>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</si>
  <si>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</si>
  <si>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</si>
  <si>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</si>
  <si>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</si>
  <si>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</si>
  <si>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</si>
  <si>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</si>
  <si>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</si>
  <si>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</si>
  <si>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</si>
  <si>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</si>
  <si>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</si>
  <si>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</si>
  <si>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</si>
  <si>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</si>
  <si>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</si>
  <si>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</si>
  <si>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</si>
  <si>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</si>
  <si>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</si>
  <si>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</si>
  <si>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</si>
  <si>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</si>
  <si>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</si>
  <si>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</si>
  <si>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</si>
  <si>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</si>
  <si>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</si>
  <si>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</si>
  <si>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</si>
  <si>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</si>
  <si>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</si>
  <si>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</si>
  <si>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</si>
  <si>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</si>
  <si>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</si>
  <si>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</si>
  <si>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</si>
  <si>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</si>
  <si>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</si>
  <si>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</si>
  <si>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</si>
  <si>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</si>
  <si>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</si>
  <si>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</si>
  <si>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</si>
  <si>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</si>
  <si>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</si>
  <si>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</si>
  <si>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</si>
  <si>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</si>
  <si>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</si>
  <si>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</si>
  <si>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</si>
  <si>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</si>
  <si>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</si>
  <si>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</si>
  <si>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</si>
  <si>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</si>
  <si>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</si>
  <si>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</si>
  <si>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</si>
  <si>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</si>
  <si>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</si>
  <si>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</si>
  <si>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</si>
  <si>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</si>
  <si>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</si>
  <si>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</si>
  <si>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</si>
  <si>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</si>
  <si>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</si>
  <si>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</si>
  <si>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</si>
  <si>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</si>
  <si>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</si>
  <si>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</si>
  <si>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</si>
  <si>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</si>
  <si>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</si>
  <si>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</si>
  <si>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</si>
  <si>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</si>
  <si>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</si>
  <si>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</si>
  <si>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</si>
  <si>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</si>
  <si>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</si>
  <si>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</si>
  <si>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</si>
  <si>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</si>
  <si>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</si>
  <si>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</si>
  <si>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</si>
  <si>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</si>
  <si>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</si>
  <si>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</si>
  <si>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</si>
  <si>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</si>
  <si>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</si>
  <si>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</si>
  <si>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</si>
  <si>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</si>
  <si>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</si>
  <si>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</si>
  <si>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</si>
  <si>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</si>
  <si>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</si>
  <si>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</si>
  <si>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</si>
  <si>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</si>
  <si>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</si>
  <si>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</si>
  <si>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</si>
  <si>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</si>
  <si>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</si>
  <si>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</si>
  <si>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</si>
  <si>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</si>
  <si>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</si>
  <si>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</si>
  <si>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</si>
  <si>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</si>
  <si>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</si>
  <si>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</si>
  <si>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</si>
  <si>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</si>
  <si>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</si>
  <si>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</si>
  <si>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</si>
  <si>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</si>
  <si>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</si>
  <si>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</si>
  <si>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</si>
  <si>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</si>
  <si>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</si>
  <si>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</si>
  <si>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</si>
  <si>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</si>
  <si>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</si>
  <si>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</si>
  <si>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</si>
  <si>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</si>
  <si>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</si>
  <si>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</si>
  <si>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</si>
  <si>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</si>
  <si>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</si>
  <si>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</si>
  <si>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</si>
  <si>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</si>
  <si>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</si>
  <si>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</si>
  <si>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</si>
  <si>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</si>
  <si>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</si>
  <si>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</si>
  <si>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</si>
  <si>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</si>
  <si>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</si>
  <si>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</si>
  <si>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</si>
  <si>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</si>
  <si>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</si>
  <si>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</si>
  <si>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</si>
  <si>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</si>
  <si>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</si>
  <si>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</si>
  <si>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</si>
  <si>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</si>
  <si>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</si>
  <si>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</si>
  <si>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</si>
  <si>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</si>
  <si>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</si>
  <si>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</si>
  <si>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</si>
  <si>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</si>
  <si>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</si>
  <si>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</si>
  <si>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</si>
  <si>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</si>
  <si>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</si>
  <si>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</si>
  <si>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</si>
  <si>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</si>
  <si>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</si>
  <si>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</si>
  <si>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</si>
  <si>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</si>
  <si>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</si>
  <si>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</si>
  <si>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</si>
  <si>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</si>
  <si>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</si>
  <si>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</si>
  <si>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</si>
  <si>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</si>
  <si>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</si>
  <si>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</si>
  <si>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</si>
  <si>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</si>
  <si>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</si>
  <si>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</si>
  <si>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</si>
  <si>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</si>
  <si>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</si>
  <si>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</si>
  <si>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</si>
  <si>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</si>
  <si>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</si>
  <si>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</si>
  <si>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</si>
  <si>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</si>
  <si>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</si>
  <si>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</si>
  <si>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</si>
  <si>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</si>
  <si>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</si>
  <si>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</si>
  <si>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</si>
  <si>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</si>
  <si>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</si>
  <si>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</si>
  <si>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</si>
  <si>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</si>
  <si>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</si>
  <si>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</si>
  <si>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</si>
  <si>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</si>
  <si>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</si>
  <si>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</si>
  <si>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</si>
  <si>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</si>
  <si>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</si>
  <si>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</si>
  <si>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</si>
  <si>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</si>
  <si>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</si>
  <si>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</si>
  <si>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</si>
  <si>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</si>
  <si>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</si>
  <si>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</si>
  <si>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</si>
  <si>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</si>
  <si>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</si>
  <si>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</si>
  <si>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</si>
  <si>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</si>
  <si>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</si>
  <si>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</si>
  <si>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</si>
  <si>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</si>
  <si>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</si>
  <si>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</si>
  <si>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</si>
  <si>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</si>
  <si>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</si>
  <si>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</si>
  <si>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</si>
  <si>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</si>
  <si>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</si>
  <si>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</si>
  <si>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</si>
  <si>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</si>
  <si>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</si>
  <si>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</si>
  <si>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</si>
  <si>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</si>
  <si>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</si>
  <si>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</si>
  <si>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</si>
  <si>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</si>
  <si>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</si>
  <si>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</si>
  <si>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</si>
  <si>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</si>
  <si>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</si>
  <si>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</si>
  <si>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</si>
  <si>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</si>
  <si>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</si>
  <si>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</si>
  <si>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</si>
  <si>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</si>
  <si>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</si>
  <si>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</si>
  <si>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</si>
  <si>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</si>
  <si>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</si>
  <si>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</si>
  <si>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</si>
  <si>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</si>
  <si>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</si>
  <si>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</si>
  <si>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</si>
  <si>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</si>
  <si>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</si>
  <si>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</si>
  <si>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</si>
  <si>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</si>
  <si>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</si>
  <si>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</si>
  <si>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</si>
  <si>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</si>
  <si>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</si>
  <si>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</si>
  <si>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</si>
  <si>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</si>
  <si>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</si>
  <si>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</si>
  <si>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</si>
  <si>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</si>
  <si>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</si>
  <si>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</si>
  <si>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</si>
  <si>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</si>
  <si>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</si>
  <si>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</si>
  <si>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</si>
  <si>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</si>
  <si>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</si>
  <si>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</si>
  <si>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</si>
  <si>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</si>
  <si>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</si>
  <si>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</si>
  <si>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</si>
  <si>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</si>
  <si>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</si>
  <si>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</si>
  <si>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</si>
  <si>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</si>
  <si>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</si>
  <si>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</si>
  <si>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</si>
  <si>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</si>
  <si>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</si>
  <si>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</si>
  <si>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</si>
  <si>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</si>
  <si>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</si>
  <si>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</si>
  <si>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</si>
  <si>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</si>
  <si>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</si>
  <si>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</si>
  <si>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</si>
  <si>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</si>
  <si>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</si>
  <si>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</si>
  <si>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</si>
  <si>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</si>
  <si>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</si>
  <si>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</si>
  <si>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</si>
  <si>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</si>
  <si>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</si>
  <si>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</si>
  <si>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</si>
  <si>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</si>
  <si>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</si>
  <si>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</si>
  <si>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</si>
  <si>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</si>
  <si>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</si>
  <si>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</si>
  <si>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</si>
  <si>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</si>
  <si>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</si>
  <si>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</si>
  <si>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</si>
  <si>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</si>
  <si>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</si>
  <si>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</si>
  <si>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</si>
  <si>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</si>
  <si>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</si>
  <si>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</si>
  <si>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</si>
  <si>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</si>
  <si>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</si>
  <si>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</si>
  <si>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</si>
  <si>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</si>
  <si>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</si>
  <si>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</si>
  <si>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</si>
  <si>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</si>
  <si>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</si>
  <si>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</si>
  <si>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</si>
  <si>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</si>
  <si>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</si>
  <si>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</si>
  <si>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</si>
  <si>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</si>
  <si>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</si>
  <si>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</si>
  <si>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</si>
  <si>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</si>
  <si>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</si>
  <si>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</si>
  <si>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</si>
  <si>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</si>
  <si>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</si>
  <si>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</si>
  <si>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</si>
  <si>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</si>
  <si>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</si>
  <si>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</si>
  <si>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</si>
  <si>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</si>
  <si>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</si>
  <si>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</si>
  <si>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</si>
  <si>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</si>
  <si>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</si>
  <si>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</si>
  <si>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</si>
  <si>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</si>
  <si>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</si>
  <si>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</si>
  <si>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</si>
  <si>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</si>
  <si>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</si>
  <si>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</si>
  <si>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</si>
  <si>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</si>
  <si>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</si>
  <si>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</si>
  <si>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</si>
  <si>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</si>
  <si>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</si>
  <si>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</si>
  <si>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</si>
  <si>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</si>
  <si>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</si>
  <si>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</si>
  <si>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</si>
  <si>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</si>
  <si>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</si>
  <si>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</si>
  <si>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</si>
  <si>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</si>
  <si>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</si>
  <si>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</si>
  <si>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</si>
  <si>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</si>
  <si>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</si>
  <si>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</si>
  <si>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</si>
  <si>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</si>
  <si>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</si>
  <si>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</si>
  <si>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</si>
  <si>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</si>
  <si>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</si>
  <si>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</si>
  <si>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</si>
  <si>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</si>
  <si>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</si>
  <si>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</si>
  <si>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</si>
  <si>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</si>
  <si>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</si>
  <si>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</si>
  <si>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</si>
  <si>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</si>
  <si>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</si>
  <si>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</si>
  <si>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</si>
  <si>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</si>
  <si>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</si>
  <si>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</si>
  <si>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</si>
  <si>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</si>
  <si>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</si>
  <si>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</si>
  <si>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</si>
  <si>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</si>
  <si>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</si>
  <si>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</si>
  <si>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</si>
  <si>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</si>
  <si>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</si>
  <si>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</si>
  <si>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</si>
  <si>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</si>
  <si>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</si>
  <si>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</si>
  <si>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</si>
  <si>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</si>
  <si>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</si>
  <si>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</si>
  <si>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</si>
  <si>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</si>
  <si>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</si>
  <si>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</si>
  <si>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</si>
  <si>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</si>
  <si>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</si>
  <si>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</si>
  <si>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</si>
  <si>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</si>
  <si>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</si>
  <si>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</si>
  <si>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</si>
  <si>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</si>
  <si>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</si>
  <si>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</si>
  <si>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</si>
  <si>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</si>
  <si>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</si>
  <si>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</si>
  <si>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</si>
  <si>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</si>
  <si>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</si>
  <si>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</si>
  <si>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</si>
  <si>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</si>
  <si>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</si>
  <si>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</si>
  <si>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</si>
  <si>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</si>
  <si>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</si>
  <si>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</si>
  <si>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</si>
  <si>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</si>
  <si>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</si>
  <si>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</si>
  <si>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</si>
  <si>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</si>
  <si>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</si>
  <si>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</si>
  <si>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</si>
  <si>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</si>
  <si>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</si>
  <si>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</si>
  <si>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</si>
  <si>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</si>
  <si>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</si>
  <si>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</si>
  <si>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</si>
  <si>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</si>
  <si>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</si>
  <si>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</si>
  <si>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</si>
  <si>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</si>
  <si>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</si>
  <si>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</si>
  <si>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</si>
  <si>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</si>
  <si>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</si>
  <si>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</si>
  <si>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</si>
  <si>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</si>
  <si>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</si>
  <si>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</si>
  <si>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</si>
  <si>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</si>
  <si>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</si>
  <si>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</si>
  <si>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</si>
  <si>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</si>
  <si>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</si>
  <si>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</si>
  <si>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</si>
  <si>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</si>
  <si>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</si>
  <si>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</si>
  <si>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</si>
  <si>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</si>
  <si>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</si>
  <si>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</si>
  <si>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</si>
  <si>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</si>
  <si>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</si>
  <si>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</si>
  <si>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</si>
  <si>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</si>
  <si>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</si>
  <si>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</si>
  <si>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</si>
  <si>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</si>
  <si>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</si>
  <si>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</si>
  <si>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</si>
  <si>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</si>
  <si>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</si>
  <si>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</si>
  <si>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</si>
  <si>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</si>
  <si>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</si>
  <si>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</si>
  <si>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</si>
  <si>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</si>
  <si>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</si>
  <si>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</si>
  <si>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</si>
  <si>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</si>
  <si>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</si>
  <si>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</si>
  <si>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</si>
  <si>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</si>
  <si>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</si>
  <si>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</si>
  <si>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</si>
  <si>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</si>
  <si>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</si>
  <si>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</si>
  <si>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</si>
  <si>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</si>
  <si>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</si>
  <si>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</si>
  <si>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</si>
  <si>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</si>
  <si>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</si>
  <si>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</si>
  <si>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</si>
  <si>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</si>
  <si>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</si>
  <si>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</si>
  <si>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</si>
  <si>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</si>
  <si>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</si>
  <si>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</si>
  <si>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</si>
  <si>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</si>
  <si>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</si>
  <si>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</si>
  <si>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</si>
  <si>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</si>
  <si>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</si>
  <si>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</si>
  <si>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</si>
  <si>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</si>
  <si>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</si>
  <si>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</si>
  <si>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</si>
  <si>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</si>
  <si>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</si>
  <si>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</si>
  <si>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</si>
  <si>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</si>
  <si>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</si>
  <si>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</si>
  <si>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</si>
  <si>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</si>
  <si>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</si>
  <si>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</si>
  <si>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</si>
  <si>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</si>
  <si>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</si>
  <si>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</si>
  <si>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</si>
  <si>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</si>
  <si>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</si>
  <si>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</si>
  <si>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</si>
  <si>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</si>
  <si>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</si>
  <si>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</si>
  <si>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</si>
  <si>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</si>
  <si>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</si>
  <si>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</si>
  <si>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</si>
  <si>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</si>
  <si>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</si>
  <si>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</si>
  <si>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</si>
  <si>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</si>
  <si>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</si>
  <si>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</si>
  <si>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</si>
  <si>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</si>
  <si>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</si>
  <si>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</si>
  <si>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</si>
  <si>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</si>
  <si>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</si>
  <si>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</si>
  <si>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</si>
  <si>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</si>
  <si>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</si>
  <si>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</si>
  <si>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</si>
  <si>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</si>
  <si>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</si>
  <si>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</si>
  <si>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</si>
  <si>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</si>
  <si>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</si>
  <si>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</si>
  <si>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</si>
  <si>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</si>
  <si>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</si>
  <si>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</si>
  <si>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</si>
  <si>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</si>
  <si>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</si>
  <si>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</si>
  <si>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</si>
  <si>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</si>
  <si>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</si>
  <si>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</si>
  <si>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</si>
  <si>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</si>
  <si>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</si>
  <si>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</si>
  <si>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</si>
  <si>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</si>
  <si>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</si>
  <si>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</si>
  <si>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</si>
  <si>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</si>
  <si>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</si>
  <si>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</si>
  <si>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</si>
  <si>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</si>
  <si>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</si>
  <si>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</si>
  <si>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</si>
  <si>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</si>
  <si>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</si>
  <si>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</si>
  <si>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</si>
  <si>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</si>
  <si>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</si>
  <si>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</si>
  <si>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</si>
  <si>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</si>
  <si>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</si>
  <si>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</si>
  <si>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</si>
  <si>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</si>
  <si>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</si>
  <si>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</si>
  <si>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</si>
  <si>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</si>
  <si>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</si>
  <si>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</si>
  <si>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</si>
  <si>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</si>
  <si>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</si>
  <si>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</si>
  <si>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</si>
  <si>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</si>
  <si>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</si>
  <si>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</si>
  <si>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</si>
  <si>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</si>
  <si>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</si>
  <si>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</si>
  <si>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</si>
  <si>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</si>
  <si>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</si>
  <si>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</si>
  <si>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</si>
  <si>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</si>
  <si>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</si>
  <si>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</si>
  <si>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</si>
  <si>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</si>
  <si>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</si>
  <si>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</si>
  <si>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</si>
  <si>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</si>
  <si>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</si>
  <si>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</si>
  <si>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</si>
  <si>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</si>
  <si>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</si>
  <si>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</si>
  <si>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</si>
  <si>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</si>
  <si>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</si>
  <si>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</si>
  <si>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</si>
  <si>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</si>
  <si>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</si>
  <si>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</si>
  <si>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</si>
  <si>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</si>
  <si>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</si>
  <si>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</si>
  <si>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</si>
  <si>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</si>
  <si>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</si>
  <si>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</si>
  <si>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</si>
  <si>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</si>
  <si>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</si>
  <si>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</si>
  <si>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</si>
  <si>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</si>
  <si>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</si>
  <si>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</si>
  <si>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</si>
  <si>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</si>
  <si>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</si>
  <si>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</si>
  <si>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</si>
  <si>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</si>
  <si>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</si>
  <si>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</si>
  <si>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</si>
  <si>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</si>
  <si>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</si>
  <si>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</si>
  <si>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</si>
  <si>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</si>
  <si>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</si>
  <si>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</si>
  <si>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</si>
  <si>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</si>
  <si>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</si>
  <si>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</si>
  <si>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</si>
  <si>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</si>
  <si>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</si>
  <si>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</si>
  <si>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</si>
  <si>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</si>
  <si>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</si>
  <si>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</si>
  <si>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</si>
  <si>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</si>
  <si>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</si>
  <si>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</si>
  <si>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</si>
  <si>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</si>
  <si>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</si>
  <si>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</si>
  <si>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</si>
  <si>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</si>
  <si>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</si>
  <si>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</si>
  <si>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</si>
  <si>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</si>
  <si>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</si>
  <si>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</si>
  <si>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</si>
  <si>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</si>
  <si>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</si>
  <si>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</si>
  <si>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</si>
  <si>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</si>
  <si>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</si>
  <si>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</si>
  <si>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</si>
  <si>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</si>
  <si>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</si>
  <si>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</si>
  <si>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</si>
  <si>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</si>
  <si>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</si>
  <si>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</si>
  <si>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</si>
  <si>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</si>
  <si>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</si>
  <si>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</si>
  <si>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</si>
  <si>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</si>
  <si>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</si>
  <si>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</si>
  <si>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</si>
  <si>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</si>
  <si>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</si>
  <si>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</si>
  <si>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</si>
  <si>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</si>
  <si>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</si>
  <si>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</si>
  <si>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</si>
  <si>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</si>
  <si>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</si>
  <si>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</si>
  <si>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</si>
  <si>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</si>
  <si>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</si>
  <si>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</si>
  <si>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</si>
  <si>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</si>
  <si>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</si>
  <si>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</si>
  <si>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</si>
  <si>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</si>
  <si>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</si>
  <si>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</si>
  <si>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</si>
  <si>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</si>
  <si>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</si>
  <si>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</si>
  <si>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</si>
  <si>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</si>
  <si>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</si>
  <si>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</si>
  <si>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</si>
  <si>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</si>
  <si>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</si>
  <si>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</si>
  <si>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</si>
  <si>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</si>
  <si>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</si>
  <si>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</si>
  <si>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</si>
  <si>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</si>
  <si>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</si>
  <si>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</si>
  <si>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</si>
  <si>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</si>
  <si>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</si>
  <si>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</si>
  <si>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</si>
  <si>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</si>
  <si>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</si>
  <si>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</si>
  <si>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</si>
  <si>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</si>
  <si>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</si>
  <si>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</si>
  <si>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</si>
  <si>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</si>
  <si>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</si>
  <si>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</si>
  <si>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</si>
  <si>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</si>
  <si>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</si>
  <si>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</si>
  <si>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</si>
  <si>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</si>
  <si>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</si>
  <si>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</si>
  <si>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</si>
  <si>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</si>
  <si>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</si>
  <si>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</si>
  <si>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</si>
  <si>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</si>
  <si>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</si>
  <si>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</si>
  <si>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</si>
  <si>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</si>
  <si>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</si>
  <si>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</si>
  <si>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</si>
  <si>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</si>
  <si>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</si>
  <si>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</si>
  <si>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</si>
  <si>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</si>
  <si>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</si>
  <si>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</si>
  <si>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</si>
  <si>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</si>
  <si>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</si>
  <si>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</si>
  <si>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</si>
  <si>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</si>
  <si>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</si>
  <si>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</si>
  <si>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</si>
  <si>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</si>
  <si>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</si>
  <si>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</si>
  <si>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</si>
  <si>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</si>
  <si>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</si>
  <si>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</si>
  <si>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</si>
  <si>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</si>
  <si>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</si>
  <si>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</si>
  <si>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</si>
  <si>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</si>
  <si>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</si>
  <si>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</si>
  <si>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</si>
  <si>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</si>
  <si>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</si>
  <si>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</si>
  <si>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</si>
  <si>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</si>
  <si>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</si>
  <si>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</si>
  <si>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</si>
  <si>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</si>
  <si>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</si>
  <si>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</si>
  <si>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</si>
  <si>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</si>
  <si>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</si>
  <si>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</si>
  <si>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</si>
  <si>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</si>
  <si>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</si>
  <si>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</si>
  <si>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</si>
  <si>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</si>
  <si>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</si>
  <si>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</si>
  <si>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</si>
  <si>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</si>
  <si>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</si>
  <si>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</si>
  <si>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</si>
  <si>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</si>
  <si>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</si>
  <si>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</si>
  <si>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</si>
  <si>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</si>
  <si>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</si>
  <si>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</si>
  <si>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</si>
  <si>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</si>
  <si>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</si>
  <si>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</si>
  <si>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</si>
  <si>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</si>
  <si>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</si>
  <si>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</si>
  <si>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</si>
  <si>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</si>
  <si>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</si>
  <si>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</si>
  <si>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</si>
  <si>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</si>
  <si>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</si>
  <si>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</si>
  <si>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</si>
  <si>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</si>
  <si>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</si>
  <si>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</si>
  <si>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</si>
  <si>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</si>
  <si>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</si>
  <si>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</si>
  <si>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</si>
  <si>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</si>
  <si>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</si>
  <si>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</si>
  <si>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</si>
  <si>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</si>
  <si>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</si>
  <si>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</si>
  <si>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</si>
  <si>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</si>
  <si>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</si>
  <si>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</si>
  <si>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</si>
  <si>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</si>
  <si>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</si>
  <si>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</si>
  <si>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</si>
  <si>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</si>
  <si>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</si>
  <si>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</si>
  <si>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</si>
  <si>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</si>
  <si>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</si>
  <si>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</si>
  <si>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</si>
  <si>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</si>
  <si>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</si>
  <si>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</si>
  <si>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</si>
  <si>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</si>
  <si>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</si>
  <si>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</si>
  <si>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</si>
  <si>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</si>
  <si>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</si>
  <si>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</si>
  <si>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</si>
  <si>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</si>
  <si>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</si>
  <si>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</si>
  <si>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</si>
  <si>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</si>
  <si>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</si>
  <si>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</si>
  <si>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</si>
  <si>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</si>
  <si>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</si>
  <si>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</si>
  <si>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</si>
  <si>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</si>
  <si>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</si>
  <si>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</si>
  <si>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</si>
  <si>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</si>
  <si>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</si>
  <si>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</si>
  <si>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</si>
  <si>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</si>
  <si>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</si>
  <si>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</si>
  <si>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</si>
  <si>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</si>
  <si>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</si>
  <si>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</si>
  <si>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</si>
  <si>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</si>
  <si>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</si>
  <si>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</si>
  <si>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</si>
  <si>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</si>
  <si>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</si>
  <si>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</si>
  <si>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</si>
  <si>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</si>
  <si>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</si>
  <si>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</si>
  <si>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</si>
  <si>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</si>
  <si>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</si>
  <si>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</si>
  <si>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</si>
  <si>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</si>
  <si>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</si>
  <si>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</si>
  <si>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</si>
  <si>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</si>
  <si>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</si>
  <si>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</si>
  <si>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</si>
  <si>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</si>
  <si>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</si>
  <si>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</si>
  <si>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</si>
  <si>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</si>
  <si>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</si>
  <si>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</si>
  <si>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</si>
  <si>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</si>
  <si>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</si>
  <si>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</si>
  <si>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</si>
  <si>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</si>
  <si>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</si>
  <si>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</si>
  <si>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</si>
  <si>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</si>
  <si>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</si>
  <si>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</si>
  <si>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</si>
  <si>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</si>
  <si>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</si>
  <si>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</si>
  <si>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</si>
  <si>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</si>
  <si>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</si>
  <si>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</si>
  <si>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</si>
  <si>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</si>
  <si>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</si>
  <si>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</si>
  <si>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</si>
  <si>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</si>
  <si>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</si>
  <si>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</si>
  <si>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</si>
  <si>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</si>
  <si>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</si>
  <si>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</si>
  <si>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</si>
  <si>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</si>
  <si>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</si>
  <si>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</si>
  <si>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</si>
  <si>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</si>
  <si>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</si>
  <si>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</si>
  <si>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</si>
  <si>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</si>
  <si>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</si>
  <si>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</si>
  <si>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</si>
  <si>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</si>
  <si>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</si>
  <si>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</si>
  <si>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</si>
  <si>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</si>
  <si>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</si>
  <si>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</si>
  <si>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</si>
  <si>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</si>
  <si>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</si>
  <si>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</si>
  <si>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</si>
  <si>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</si>
  <si>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</si>
  <si>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</si>
  <si>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</si>
  <si>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</si>
  <si>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</si>
  <si>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</si>
  <si>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</si>
  <si>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</si>
  <si>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</si>
  <si>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</si>
  <si>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</si>
  <si>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</si>
  <si>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</si>
  <si>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</si>
  <si>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</si>
  <si>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</si>
  <si>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</si>
  <si>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</si>
  <si>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</si>
  <si>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</si>
  <si>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</si>
  <si>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</si>
  <si>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</si>
  <si>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</si>
  <si>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</si>
  <si>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</si>
  <si>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</si>
  <si>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</si>
  <si>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</si>
  <si>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</si>
  <si>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</si>
  <si>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</si>
  <si>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</si>
  <si>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</si>
  <si>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</si>
  <si>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</si>
  <si>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</si>
  <si>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</si>
  <si>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</si>
  <si>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</si>
  <si>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</si>
  <si>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</si>
  <si>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</si>
  <si>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</si>
  <si>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</si>
  <si>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</si>
  <si>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</si>
  <si>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</si>
  <si>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</si>
  <si>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</si>
  <si>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</si>
  <si>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</si>
  <si>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</si>
  <si>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</si>
  <si>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</si>
  <si>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</si>
  <si>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</si>
  <si>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</si>
  <si>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</si>
  <si>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</si>
  <si>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</si>
  <si>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</si>
  <si>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</si>
  <si>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</si>
  <si>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</si>
  <si>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</si>
  <si>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</si>
  <si>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</si>
  <si>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</si>
  <si>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</si>
  <si>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</si>
  <si>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</si>
  <si>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</si>
  <si>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</si>
  <si>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</si>
  <si>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</si>
  <si>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</si>
  <si>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</si>
  <si>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</si>
  <si>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</si>
  <si>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</si>
  <si>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</si>
  <si>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</si>
  <si>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</si>
  <si>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</si>
  <si>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</si>
  <si>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</si>
  <si>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</si>
  <si>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</si>
  <si>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</si>
  <si>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</si>
  <si>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</si>
  <si>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</si>
  <si>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</si>
  <si>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</si>
  <si>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</si>
  <si>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</si>
  <si>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</si>
  <si>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</si>
  <si>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</si>
  <si>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</si>
  <si>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</si>
  <si>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</si>
  <si>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</si>
  <si>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</si>
  <si>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</si>
  <si>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</si>
  <si>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</si>
  <si>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</si>
  <si>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</si>
  <si>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</si>
  <si>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</si>
  <si>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</si>
  <si>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</si>
  <si>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</si>
  <si>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</si>
  <si>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</si>
  <si>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</si>
  <si>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</si>
  <si>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</si>
  <si>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</si>
  <si>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</si>
  <si>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</si>
  <si>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</si>
  <si>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</si>
  <si>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</si>
  <si>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</si>
  <si>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</si>
  <si>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</si>
  <si>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</si>
  <si>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</si>
  <si>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</si>
  <si>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</si>
  <si>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</si>
  <si>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</si>
  <si>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</si>
  <si>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</si>
  <si>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</si>
  <si>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</si>
  <si>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</si>
  <si>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</si>
  <si>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</si>
  <si>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</si>
  <si>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</si>
  <si>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</si>
  <si>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</si>
  <si>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</si>
  <si>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</si>
  <si>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</si>
  <si>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</si>
  <si>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</si>
  <si>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</si>
  <si>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</si>
  <si>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</si>
  <si>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</si>
  <si>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</si>
  <si>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</si>
  <si>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</si>
  <si>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</si>
  <si>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</si>
  <si>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</si>
  <si>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</si>
  <si>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</si>
  <si>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</si>
  <si>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</si>
  <si>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</si>
  <si>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</si>
  <si>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</si>
  <si>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</si>
  <si>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</si>
  <si>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</si>
  <si>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</si>
  <si>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</si>
  <si>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</si>
  <si>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</si>
  <si>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</si>
  <si>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</si>
  <si>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</si>
  <si>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</si>
  <si>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</si>
  <si>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</si>
  <si>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</si>
  <si>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</si>
  <si>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</si>
  <si>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</si>
  <si>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</si>
  <si>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</si>
  <si>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</si>
  <si>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</si>
  <si>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</si>
  <si>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</si>
  <si>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</si>
  <si>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</si>
  <si>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</si>
  <si>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</si>
  <si>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</si>
  <si>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</si>
  <si>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</si>
  <si>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</si>
  <si>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</si>
  <si>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</si>
  <si>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</si>
  <si>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</si>
  <si>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</si>
  <si>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</si>
  <si>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</si>
  <si>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</si>
  <si>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</si>
  <si>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</si>
  <si>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</si>
  <si>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</si>
  <si>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</si>
  <si>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</si>
  <si>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</si>
  <si>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</si>
  <si>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</si>
  <si>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</si>
  <si>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</si>
  <si>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</si>
  <si>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</si>
  <si>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</si>
  <si>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</si>
  <si>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</si>
  <si>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</si>
  <si>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</si>
  <si>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</si>
  <si>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</si>
  <si>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</si>
  <si>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</si>
  <si>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</si>
  <si>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</si>
  <si>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</si>
  <si>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</si>
  <si>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</si>
  <si>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</si>
  <si>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</si>
  <si>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</si>
  <si>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</si>
  <si>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</si>
  <si>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</si>
  <si>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</si>
  <si>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</si>
  <si>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</si>
  <si>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</si>
  <si>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</si>
  <si>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</si>
  <si>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</si>
  <si>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</si>
  <si>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</si>
  <si>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</si>
  <si>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</si>
  <si>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</si>
  <si>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</si>
  <si>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</si>
  <si>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</si>
  <si>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</si>
  <si>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</si>
  <si>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</si>
  <si>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</si>
  <si>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</si>
  <si>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</si>
  <si>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</si>
  <si>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</si>
  <si>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</si>
  <si>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</si>
  <si>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</si>
  <si>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</si>
  <si>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</si>
  <si>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</si>
  <si>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</si>
  <si>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</si>
  <si>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</si>
  <si>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</si>
  <si>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</si>
  <si>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</si>
  <si>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</si>
  <si>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</si>
  <si>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</si>
  <si>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</si>
  <si>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</si>
  <si>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</si>
  <si>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</si>
  <si>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</si>
  <si>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</si>
  <si>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</si>
  <si>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</si>
  <si>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</si>
  <si>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</si>
  <si>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</si>
  <si>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</si>
  <si>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</si>
  <si>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</si>
  <si>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</si>
  <si>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</si>
  <si>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</si>
  <si>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</si>
  <si>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</si>
  <si>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</si>
  <si>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</si>
  <si>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</si>
  <si>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</si>
  <si>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</si>
  <si>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</si>
  <si>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</si>
  <si>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</si>
  <si>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</si>
  <si>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</si>
  <si>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</si>
  <si>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</si>
  <si>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</si>
  <si>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</si>
  <si>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</si>
  <si>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</si>
  <si>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</si>
  <si>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</si>
  <si>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</si>
  <si>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</si>
  <si>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</si>
  <si>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</si>
  <si>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</si>
  <si>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</si>
  <si>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</si>
  <si>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</si>
  <si>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</si>
  <si>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</si>
  <si>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</si>
  <si>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</si>
  <si>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</si>
  <si>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</si>
  <si>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</si>
  <si>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</si>
  <si>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</si>
  <si>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</si>
  <si>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</si>
  <si>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</si>
  <si>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</si>
  <si>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</si>
  <si>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</si>
  <si>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</si>
  <si>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</si>
  <si>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</si>
  <si>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</si>
  <si>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</si>
  <si>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</si>
  <si>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</si>
  <si>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</si>
  <si>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</si>
  <si>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</si>
  <si>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</si>
  <si>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</si>
  <si>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</si>
  <si>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</si>
  <si>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</si>
  <si>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</si>
  <si>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</si>
  <si>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</si>
  <si>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</si>
  <si>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</si>
  <si>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</si>
  <si>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</si>
  <si>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</si>
  <si>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</si>
  <si>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</si>
  <si>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</si>
  <si>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</si>
  <si>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</si>
  <si>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</si>
  <si>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</si>
  <si>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</si>
  <si>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</si>
  <si>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</si>
  <si>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</si>
  <si>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</si>
  <si>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</si>
  <si>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</si>
  <si>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</si>
  <si>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</si>
  <si>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</si>
  <si>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</si>
  <si>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</si>
  <si>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</si>
  <si>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</si>
  <si>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</si>
  <si>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</si>
  <si>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</si>
  <si>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</si>
  <si>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</si>
  <si>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</si>
  <si>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</si>
  <si>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</si>
  <si>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</si>
  <si>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</si>
  <si>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</si>
  <si>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</si>
  <si>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</si>
  <si>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</si>
  <si>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</si>
  <si>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</si>
  <si>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</si>
  <si>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</si>
  <si>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</si>
  <si>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</si>
  <si>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</si>
  <si>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</si>
  <si>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</si>
  <si>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</si>
  <si>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</si>
  <si>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</si>
  <si>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</si>
  <si>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</si>
  <si>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</si>
  <si>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</si>
  <si>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</si>
  <si>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</si>
  <si>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</si>
  <si>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</si>
  <si>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</si>
  <si>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</si>
  <si>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</si>
  <si>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</si>
  <si>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</si>
  <si>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</si>
  <si>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</si>
  <si>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</si>
  <si>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</si>
  <si>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</si>
  <si>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</si>
  <si>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</si>
  <si>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</si>
  <si>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</si>
  <si>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</si>
  <si>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</si>
  <si>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</si>
  <si>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</si>
  <si>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</si>
  <si>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</si>
  <si>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</si>
  <si>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</si>
  <si>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</si>
  <si>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</si>
  <si>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</si>
  <si>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</si>
  <si>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</si>
  <si>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</si>
  <si>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</si>
  <si>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</si>
  <si>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</si>
  <si>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</si>
  <si>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</si>
  <si>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</si>
  <si>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</si>
  <si>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</si>
  <si>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</si>
  <si>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</si>
  <si>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</si>
  <si>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</si>
  <si>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</si>
  <si>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</si>
  <si>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</si>
  <si>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</si>
  <si>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</si>
  <si>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</si>
  <si>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</si>
  <si>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</si>
  <si>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</si>
  <si>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</si>
  <si>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</si>
  <si>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</si>
  <si>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</si>
  <si>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</si>
  <si>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</si>
  <si>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</si>
  <si>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</si>
  <si>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</si>
  <si>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</si>
  <si>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</si>
  <si>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</si>
  <si>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</si>
  <si>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</si>
  <si>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</si>
  <si>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</si>
  <si>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</si>
  <si>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</si>
  <si>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</si>
  <si>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</si>
  <si>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</si>
  <si>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</si>
  <si>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</si>
  <si>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</si>
  <si>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</si>
  <si>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</si>
  <si>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</si>
  <si>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</si>
  <si>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</si>
  <si>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</si>
  <si>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</si>
  <si>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</si>
  <si>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</si>
  <si>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</si>
  <si>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</si>
  <si>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</si>
  <si>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</si>
  <si>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</si>
  <si>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</si>
  <si>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</si>
  <si>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</si>
  <si>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</si>
  <si>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</si>
  <si>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</si>
  <si>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</si>
  <si>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</si>
  <si>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</si>
  <si>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</si>
  <si>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</si>
  <si>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</si>
  <si>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</si>
  <si>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</si>
  <si>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</si>
  <si>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</si>
  <si>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</si>
  <si>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</si>
  <si>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</si>
  <si>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</si>
  <si>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</si>
  <si>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</si>
  <si>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</si>
  <si>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</si>
  <si>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</si>
  <si>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</si>
  <si>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</si>
  <si>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</si>
  <si>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</si>
  <si>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</si>
  <si>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</si>
  <si>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</si>
  <si>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</si>
  <si>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</si>
  <si>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</si>
  <si>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</si>
  <si>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</si>
  <si>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</si>
  <si>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</si>
  <si>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</si>
  <si>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</si>
  <si>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</si>
  <si>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</si>
  <si>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</si>
  <si>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</si>
  <si>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</si>
  <si>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</si>
  <si>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</si>
  <si>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</si>
  <si>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</si>
  <si>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</si>
  <si>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</si>
  <si>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</si>
  <si>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</si>
  <si>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</si>
  <si>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</si>
  <si>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</si>
  <si>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</si>
  <si>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</si>
  <si>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</si>
  <si>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</si>
  <si>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</si>
  <si>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</si>
  <si>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</si>
  <si>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</si>
  <si>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</si>
  <si>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</si>
  <si>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</si>
  <si>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</si>
  <si>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</si>
  <si>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</si>
  <si>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</si>
  <si>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</si>
  <si>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</si>
  <si>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</si>
  <si>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</si>
  <si>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</si>
  <si>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</si>
  <si>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</si>
  <si>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</si>
  <si>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</si>
  <si>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</si>
  <si>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</si>
  <si>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</si>
  <si>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</si>
  <si>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</si>
  <si>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</si>
  <si>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</si>
  <si>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</si>
  <si>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</si>
  <si>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</si>
  <si>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</si>
  <si>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</si>
  <si>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</si>
  <si>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</si>
  <si>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</si>
  <si>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</si>
  <si>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</si>
  <si>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</si>
  <si>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</si>
  <si>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</si>
  <si>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</si>
  <si>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</si>
  <si>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</si>
  <si>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</si>
  <si>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</si>
  <si>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</si>
  <si>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</si>
  <si>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</si>
  <si>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</si>
  <si>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</si>
  <si>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</si>
  <si>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</si>
  <si>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</si>
  <si>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</si>
  <si>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</si>
  <si>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</si>
  <si>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</si>
  <si>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</si>
  <si>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</si>
  <si>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</si>
  <si>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</si>
  <si>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</si>
  <si>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</si>
  <si>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</si>
  <si>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</si>
  <si>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</si>
  <si>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</si>
  <si>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</si>
  <si>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</si>
  <si>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</si>
  <si>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</si>
  <si>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</si>
  <si>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</si>
  <si>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</si>
  <si>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</si>
  <si>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</si>
  <si>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</si>
  <si>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</si>
  <si>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</si>
  <si>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</si>
  <si>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</si>
  <si>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</si>
  <si>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</si>
  <si>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</si>
  <si>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</si>
  <si>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</si>
  <si>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</si>
  <si>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</si>
  <si>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</si>
  <si>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</si>
  <si>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</si>
  <si>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</si>
  <si>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</si>
  <si>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</si>
  <si>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</si>
  <si>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</si>
  <si>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</si>
  <si>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</si>
  <si>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</si>
  <si>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</si>
  <si>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</si>
  <si>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</si>
  <si>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</si>
  <si>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</si>
  <si>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</si>
  <si>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</si>
  <si>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</si>
  <si>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</si>
  <si>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</si>
  <si>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</si>
  <si>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</si>
  <si>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</si>
  <si>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</si>
  <si>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</si>
  <si>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</si>
  <si>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</si>
  <si>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</si>
  <si>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</si>
  <si>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</si>
  <si>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</si>
  <si>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</si>
  <si>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</si>
  <si>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</si>
  <si>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</si>
  <si>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</si>
  <si>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</si>
  <si>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</si>
  <si>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</si>
  <si>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</si>
  <si>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</si>
  <si>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</si>
  <si>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</si>
  <si>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</si>
  <si>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</si>
  <si>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</si>
  <si>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</si>
  <si>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</si>
  <si>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</si>
  <si>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</si>
  <si>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</si>
  <si>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</si>
  <si>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</si>
  <si>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</si>
  <si>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</si>
  <si>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</si>
  <si>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</si>
  <si>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</si>
  <si>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</si>
  <si>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</si>
  <si>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</si>
  <si>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</si>
  <si>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</si>
  <si>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</si>
  <si>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</si>
  <si>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</si>
  <si>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</si>
  <si>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</si>
  <si>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</si>
  <si>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</si>
  <si>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</si>
  <si>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</si>
  <si>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</si>
  <si>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</si>
  <si>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</si>
  <si>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</si>
  <si>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</si>
  <si>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</si>
  <si>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</si>
  <si>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</si>
  <si>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</si>
  <si>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</si>
  <si>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</si>
  <si>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</si>
  <si>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</si>
  <si>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</si>
  <si>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</si>
  <si>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</si>
  <si>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</si>
  <si>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</si>
  <si>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</si>
  <si>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</si>
  <si>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</si>
  <si>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</si>
  <si>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</si>
  <si>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</si>
  <si>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</si>
  <si>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</si>
  <si>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</si>
  <si>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</si>
  <si>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</si>
  <si>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</si>
  <si>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</si>
  <si>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</si>
  <si>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</si>
  <si>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</si>
  <si>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</si>
  <si>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</si>
  <si>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</si>
  <si>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</si>
  <si>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</si>
  <si>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</si>
  <si>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</si>
  <si>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</si>
  <si>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</si>
  <si>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</si>
  <si>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</si>
  <si>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</si>
  <si>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</si>
  <si>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</si>
  <si>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</si>
  <si>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</si>
  <si>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</si>
  <si>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</si>
  <si>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</si>
  <si>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</si>
  <si>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</si>
  <si>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</si>
  <si>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</si>
  <si>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</si>
  <si>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</si>
  <si>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</si>
  <si>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</si>
  <si>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</si>
  <si>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</si>
  <si>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</si>
  <si>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</si>
  <si>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</si>
  <si>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</si>
  <si>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</si>
  <si>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</si>
  <si>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</si>
  <si>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</si>
  <si>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</si>
  <si>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</si>
  <si>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</si>
  <si>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</si>
  <si>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</si>
  <si>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</si>
  <si>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</si>
  <si>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</si>
  <si>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</si>
  <si>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</si>
  <si>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</si>
  <si>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</si>
  <si>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</si>
  <si>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</si>
  <si>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</si>
  <si>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</si>
  <si>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</si>
  <si>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</si>
  <si>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</si>
  <si>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</si>
  <si>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</si>
  <si>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</si>
  <si>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</si>
  <si>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</si>
  <si>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</si>
  <si>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</si>
  <si>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</si>
  <si>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</si>
  <si>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</si>
  <si>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</si>
  <si>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</si>
  <si>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</si>
  <si>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</si>
  <si>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</si>
  <si>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</si>
  <si>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</si>
  <si>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</si>
  <si>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</si>
  <si>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</si>
  <si>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</si>
  <si>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</si>
  <si>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</si>
  <si>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</si>
  <si>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</si>
  <si>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</si>
  <si>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</si>
  <si>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</si>
  <si>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</si>
  <si>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</si>
  <si>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</si>
  <si>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</si>
  <si>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</si>
  <si>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</si>
  <si>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</si>
  <si>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</si>
  <si>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</si>
  <si>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</si>
  <si>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</si>
  <si>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</si>
  <si>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</si>
  <si>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</si>
  <si>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</si>
  <si>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</si>
  <si>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</si>
  <si>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</si>
  <si>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</si>
  <si>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</si>
  <si>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</si>
  <si>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</si>
  <si>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</si>
  <si>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</si>
  <si>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</si>
  <si>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</si>
  <si>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</si>
  <si>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</si>
  <si>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</si>
  <si>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</si>
  <si>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</si>
  <si>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</si>
  <si>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</si>
  <si>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</si>
  <si>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</si>
  <si>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</si>
  <si>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</si>
  <si>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</si>
  <si>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</si>
  <si>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</si>
  <si>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</si>
  <si>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</si>
  <si>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</si>
  <si>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</si>
  <si>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</si>
  <si>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</si>
  <si>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</si>
  <si>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</si>
  <si>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</si>
  <si>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</si>
  <si>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</si>
  <si>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</si>
  <si>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</si>
  <si>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</si>
  <si>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</si>
  <si>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</si>
  <si>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</si>
  <si>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</si>
  <si>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</si>
  <si>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</si>
  <si>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</si>
  <si>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</si>
  <si>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</si>
  <si>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</si>
  <si>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</si>
  <si>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</si>
  <si>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</si>
  <si>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</si>
  <si>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</si>
  <si>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</si>
  <si>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</si>
  <si>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</si>
  <si>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</si>
  <si>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</si>
  <si>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</si>
  <si>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</si>
  <si>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</si>
  <si>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</si>
  <si>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</si>
  <si>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</si>
  <si>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</si>
  <si>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</si>
  <si>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</si>
  <si>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</si>
  <si>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</si>
  <si>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</si>
  <si>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</si>
  <si>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</si>
  <si>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</si>
  <si>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</si>
  <si>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</si>
  <si>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</si>
  <si>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</si>
  <si>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</si>
  <si>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</si>
  <si>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</si>
  <si>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</si>
  <si>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</si>
  <si>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</si>
  <si>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</si>
  <si>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</si>
  <si>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</si>
  <si>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</si>
  <si>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</si>
  <si>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</si>
  <si>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</si>
  <si>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</si>
  <si>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</si>
  <si>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</si>
  <si>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</si>
  <si>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</si>
  <si>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</si>
  <si>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</si>
  <si>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</si>
  <si>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</si>
  <si>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</si>
  <si>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</si>
  <si>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</si>
  <si>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</si>
  <si>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</si>
  <si>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</si>
  <si>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</si>
  <si>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</si>
  <si>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</si>
  <si>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</si>
  <si>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</si>
  <si>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</si>
  <si>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</si>
  <si>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</si>
  <si>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</si>
  <si>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</si>
  <si>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</si>
  <si>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</si>
  <si>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</si>
  <si>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</si>
  <si>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</si>
  <si>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</si>
  <si>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</si>
  <si>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</si>
  <si>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</si>
  <si>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</si>
  <si>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</si>
  <si>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</si>
  <si>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</si>
  <si>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</si>
  <si>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</si>
  <si>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</si>
  <si>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</si>
  <si>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</si>
  <si>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</si>
  <si>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</si>
  <si>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</si>
  <si>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</si>
  <si>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</si>
  <si>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</si>
  <si>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</si>
  <si>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</si>
  <si>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</si>
  <si>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</si>
  <si>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</si>
  <si>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</si>
  <si>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</si>
  <si>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</si>
  <si>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</si>
  <si>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</si>
  <si>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</si>
  <si>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</si>
  <si>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</si>
  <si>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</si>
  <si>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</si>
  <si>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</si>
  <si>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</si>
  <si>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</si>
  <si>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</si>
  <si>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</si>
  <si>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</si>
  <si>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</si>
  <si>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</si>
  <si>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</si>
  <si>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</si>
  <si>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</si>
  <si>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</si>
  <si>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</si>
  <si>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</si>
  <si>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</si>
  <si>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</si>
  <si>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</si>
  <si>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</si>
  <si>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</si>
  <si>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</si>
  <si>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</si>
  <si>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</si>
  <si>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</si>
  <si>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</si>
  <si>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</si>
  <si>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</si>
  <si>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</si>
  <si>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</si>
  <si>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</si>
  <si>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</si>
  <si>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</si>
  <si>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</si>
  <si>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</si>
  <si>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</si>
  <si>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</si>
  <si>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</si>
  <si>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</si>
  <si>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</si>
  <si>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</si>
  <si>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</si>
  <si>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</si>
  <si>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</si>
  <si>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</si>
  <si>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</si>
  <si>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</si>
  <si>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</si>
  <si>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</si>
  <si>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</si>
  <si>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</si>
  <si>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</si>
  <si>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</si>
  <si>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</si>
  <si>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</si>
  <si>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</si>
  <si>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</si>
  <si>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</si>
  <si>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</si>
  <si>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</si>
  <si>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</si>
  <si>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</si>
  <si>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</si>
  <si>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</si>
  <si>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</si>
  <si>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</si>
  <si>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</si>
  <si>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</si>
  <si>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</si>
  <si>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</si>
  <si>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</si>
  <si>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</si>
  <si>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</si>
  <si>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</si>
  <si>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</si>
  <si>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</si>
  <si>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</si>
  <si>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</si>
  <si>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</si>
  <si>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</si>
  <si>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</si>
  <si>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</si>
  <si>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</si>
  <si>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</si>
  <si>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</si>
  <si>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</si>
  <si>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</si>
  <si>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</si>
  <si>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</si>
  <si>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</si>
  <si>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</si>
  <si>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</si>
  <si>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</si>
  <si>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</si>
  <si>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</si>
  <si>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</si>
  <si>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</si>
  <si>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</si>
  <si>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</si>
  <si>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</si>
  <si>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</si>
  <si>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</si>
  <si>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</si>
  <si>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</si>
  <si>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</si>
  <si>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</si>
  <si>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</si>
  <si>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</si>
  <si>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</si>
  <si>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</si>
  <si>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</si>
  <si>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</si>
  <si>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</si>
  <si>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</si>
  <si>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</si>
  <si>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</si>
  <si>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</si>
  <si>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</si>
  <si>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</si>
  <si>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</si>
  <si>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</si>
  <si>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</si>
  <si>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</si>
  <si>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</si>
  <si>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</si>
  <si>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</si>
  <si>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</si>
  <si>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</si>
  <si>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</si>
  <si>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</si>
  <si>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</si>
  <si>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</si>
  <si>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</si>
  <si>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</si>
  <si>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</si>
  <si>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</si>
  <si>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</si>
  <si>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</si>
  <si>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</si>
  <si>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</si>
  <si>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</si>
  <si>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</si>
  <si>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</si>
  <si>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</si>
  <si>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</si>
  <si>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</si>
  <si>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</si>
  <si>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</si>
  <si>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</si>
  <si>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</si>
  <si>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</si>
  <si>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</si>
  <si>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</si>
  <si>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</si>
  <si>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</si>
  <si>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</si>
  <si>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</si>
  <si>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</si>
  <si>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</si>
  <si>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</si>
  <si>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</si>
  <si>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</si>
  <si>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</si>
  <si>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</si>
  <si>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</si>
  <si>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</si>
  <si>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</si>
  <si>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</si>
  <si>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</si>
  <si>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</si>
  <si>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</si>
  <si>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</si>
  <si>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</si>
  <si>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</si>
  <si>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</si>
  <si>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</si>
  <si>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</si>
  <si>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</si>
  <si>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</si>
  <si>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</si>
  <si>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</si>
  <si>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</si>
  <si>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</si>
  <si>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</si>
  <si>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</si>
  <si>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</si>
  <si>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</si>
  <si>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</si>
  <si>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</si>
  <si>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</si>
  <si>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</si>
  <si>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</si>
  <si>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</si>
  <si>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</si>
  <si>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</si>
  <si>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</si>
  <si>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</si>
  <si>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</si>
  <si>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</si>
  <si>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</si>
  <si>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</si>
  <si>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</si>
  <si>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</si>
  <si>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</si>
  <si>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</si>
  <si>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</si>
  <si>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</si>
  <si>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</si>
  <si>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</si>
  <si>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</si>
  <si>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</si>
  <si>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</si>
  <si>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</si>
  <si>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</si>
  <si>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</si>
  <si>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</si>
  <si>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</si>
  <si>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</si>
  <si>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</si>
  <si>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</si>
  <si>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</si>
  <si>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</si>
  <si>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</si>
  <si>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</si>
  <si>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</si>
  <si>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</si>
  <si>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</si>
  <si>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</si>
  <si>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</si>
  <si>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</si>
  <si>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</si>
  <si>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</si>
  <si>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</si>
  <si>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</si>
  <si>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</si>
  <si>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</si>
  <si>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</si>
  <si>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</si>
  <si>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</si>
  <si>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</si>
  <si>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</si>
  <si>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</si>
  <si>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</si>
  <si>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</si>
  <si>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</si>
  <si>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</si>
  <si>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</si>
  <si>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</si>
  <si>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</si>
  <si>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</si>
  <si>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</si>
  <si>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</si>
  <si>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</si>
  <si>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</si>
  <si>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</si>
  <si>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</si>
  <si>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</si>
  <si>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</si>
  <si>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</si>
  <si>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</si>
  <si>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</si>
  <si>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</si>
  <si>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</si>
  <si>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</si>
  <si>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</si>
  <si>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</si>
  <si>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</si>
  <si>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</si>
  <si>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</si>
  <si>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</si>
  <si>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</si>
  <si>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</si>
  <si>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</si>
  <si>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</si>
  <si>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</si>
  <si>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</si>
  <si>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</si>
  <si>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</si>
  <si>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</si>
  <si>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</si>
  <si>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</si>
  <si>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</si>
  <si>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</si>
  <si>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</si>
  <si>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</si>
  <si>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</si>
  <si>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</si>
  <si>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</si>
  <si>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</si>
  <si>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</si>
  <si>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</si>
  <si>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</si>
  <si>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</si>
  <si>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</si>
  <si>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</si>
  <si>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</si>
  <si>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</si>
  <si>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</si>
  <si>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</si>
  <si>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</si>
  <si>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</si>
  <si>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</si>
  <si>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</si>
  <si>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</si>
  <si>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</si>
  <si>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</si>
  <si>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</si>
  <si>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</si>
  <si>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</si>
  <si>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</si>
  <si>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</si>
  <si>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</si>
  <si>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</si>
  <si>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</si>
  <si>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</si>
  <si>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</si>
  <si>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</si>
  <si>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</si>
  <si>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</si>
  <si>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</si>
  <si>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</si>
  <si>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</si>
  <si>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</si>
  <si>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</si>
  <si>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</si>
  <si>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</si>
  <si>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</si>
  <si>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</si>
  <si>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</si>
  <si>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</si>
  <si>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</si>
  <si>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</si>
  <si>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</si>
  <si>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</si>
  <si>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</si>
  <si>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</si>
  <si>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</si>
  <si>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</si>
  <si>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</si>
  <si>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</si>
  <si>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</si>
  <si>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</si>
  <si>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</si>
  <si>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</si>
  <si>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</si>
  <si>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</si>
  <si>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</si>
  <si>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</si>
  <si>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</si>
  <si>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</si>
  <si>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</si>
  <si>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</si>
  <si>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</si>
  <si>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</si>
  <si>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</si>
  <si>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</si>
  <si>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</si>
  <si>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</si>
  <si>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</si>
  <si>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</si>
  <si>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</si>
  <si>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</si>
  <si>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</si>
  <si>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</si>
  <si>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</si>
  <si>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</si>
  <si>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</si>
  <si>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</si>
  <si>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</si>
  <si>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</si>
  <si>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</si>
  <si>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</si>
  <si>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</si>
  <si>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</si>
  <si>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</si>
  <si>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</si>
  <si>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</si>
  <si>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</si>
  <si>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</si>
  <si>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</si>
  <si>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</si>
  <si>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</si>
  <si>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</si>
  <si>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</si>
  <si>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</si>
  <si>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</si>
  <si>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</si>
  <si>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</si>
  <si>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</si>
  <si>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</si>
  <si>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</si>
  <si>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</si>
  <si>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</si>
  <si>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</si>
  <si>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</si>
  <si>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</si>
  <si>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</si>
  <si>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</si>
  <si>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</si>
  <si>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</si>
  <si>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</si>
  <si>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</si>
  <si>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</si>
  <si>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</si>
  <si>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</si>
  <si>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</si>
  <si>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</si>
  <si>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</si>
  <si>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</si>
  <si>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</si>
  <si>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</si>
  <si>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</si>
  <si>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</si>
  <si>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</si>
  <si>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</si>
  <si>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</si>
  <si>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</si>
  <si>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</si>
  <si>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</si>
  <si>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</si>
  <si>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</si>
  <si>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</si>
  <si>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</si>
  <si>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</si>
  <si>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</si>
  <si>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</si>
  <si>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</si>
  <si>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</si>
  <si>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</si>
  <si>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</si>
  <si>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</si>
  <si>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</si>
  <si>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</si>
  <si>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</si>
  <si>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</si>
  <si>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</si>
  <si>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</si>
  <si>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</si>
  <si>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</si>
  <si>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</si>
  <si>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</si>
  <si>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</si>
  <si>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</si>
  <si>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</si>
  <si>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</si>
  <si>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</si>
  <si>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</si>
  <si>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</si>
  <si>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</si>
  <si>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</si>
  <si>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</si>
  <si>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</si>
  <si>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</si>
  <si>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</si>
  <si>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</si>
  <si>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</si>
  <si>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</si>
  <si>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</si>
  <si>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</si>
  <si>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</si>
  <si>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</si>
  <si>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</si>
  <si>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</si>
  <si>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</si>
  <si>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</si>
  <si>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</si>
  <si>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</si>
  <si>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</si>
  <si>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</si>
  <si>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</si>
  <si>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</si>
  <si>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</si>
  <si>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</si>
  <si>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</si>
  <si>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</si>
  <si>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</si>
  <si>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</si>
  <si>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</si>
  <si>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</si>
  <si>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</si>
  <si>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</si>
  <si>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</si>
  <si>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</si>
  <si>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</si>
  <si>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</si>
  <si>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</si>
  <si>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</si>
  <si>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</si>
  <si>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</si>
  <si>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</si>
  <si>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</si>
  <si>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</si>
  <si>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</si>
  <si>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</si>
  <si>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</si>
  <si>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</si>
  <si>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</si>
  <si>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</si>
  <si>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</si>
  <si>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</si>
  <si>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</si>
  <si>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</si>
  <si>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</si>
  <si>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</si>
  <si>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</si>
  <si>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</si>
  <si>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</si>
  <si>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</si>
  <si>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</si>
  <si>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</si>
  <si>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</si>
  <si>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</si>
  <si>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</si>
  <si>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</si>
  <si>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</si>
  <si>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</si>
  <si>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</si>
  <si>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</si>
  <si>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</si>
  <si>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</si>
  <si>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</si>
  <si>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</si>
  <si>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</si>
  <si>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</si>
  <si>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</si>
  <si>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</si>
  <si>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</si>
  <si>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</si>
  <si>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</si>
  <si>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</si>
  <si>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</si>
  <si>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</si>
  <si>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</si>
  <si>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</si>
  <si>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</si>
  <si>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</si>
  <si>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</si>
  <si>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</si>
  <si>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</si>
  <si>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</si>
  <si>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</si>
  <si>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</si>
  <si>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</si>
  <si>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</si>
  <si>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</si>
  <si>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</si>
  <si>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</si>
  <si>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</si>
  <si>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</si>
  <si>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</si>
  <si>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</si>
  <si>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</si>
  <si>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</si>
  <si>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</si>
  <si>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</si>
  <si>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</si>
  <si>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</si>
  <si>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</si>
  <si>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</si>
  <si>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</si>
  <si>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</si>
  <si>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</si>
  <si>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</si>
  <si>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</si>
  <si>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</si>
  <si>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</si>
  <si>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</si>
  <si>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</si>
  <si>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</si>
  <si>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</si>
  <si>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</si>
  <si>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</si>
  <si>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</si>
  <si>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</si>
  <si>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</si>
  <si>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</si>
  <si>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</si>
  <si>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</si>
  <si>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</si>
  <si>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</si>
  <si>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</si>
  <si>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</si>
  <si>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</si>
  <si>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</si>
  <si>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</si>
  <si>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</si>
  <si>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</si>
  <si>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</si>
  <si>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</si>
  <si>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</si>
  <si>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</si>
  <si>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</si>
  <si>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</si>
  <si>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</si>
  <si>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</si>
  <si>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</si>
  <si>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</si>
  <si>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</si>
  <si>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</si>
  <si>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</si>
  <si>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</si>
  <si>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</si>
  <si>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</si>
  <si>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</si>
  <si>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</si>
  <si>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</si>
  <si>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</si>
  <si>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</si>
  <si>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</si>
  <si>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</si>
  <si>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</si>
  <si>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</si>
  <si>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</si>
  <si>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</si>
  <si>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</si>
  <si>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</si>
  <si>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</si>
  <si>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</si>
  <si>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</si>
  <si>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</si>
  <si>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</si>
  <si>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</si>
  <si>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</si>
  <si>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</si>
  <si>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</si>
  <si>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</si>
  <si>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</si>
  <si>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</si>
  <si>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</si>
  <si>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</si>
  <si>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</si>
  <si>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</si>
  <si>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</si>
  <si>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</si>
  <si>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</si>
  <si>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</si>
  <si>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</si>
  <si>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</si>
  <si>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</si>
  <si>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</si>
  <si>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</si>
  <si>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</si>
  <si>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</si>
  <si>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</si>
  <si>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</si>
  <si>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</si>
  <si>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</si>
  <si>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</si>
  <si>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</si>
  <si>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</si>
  <si>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</si>
  <si>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</si>
  <si>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</si>
  <si>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</si>
  <si>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</si>
  <si>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</si>
  <si>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</si>
  <si>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</si>
  <si>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</si>
  <si>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</si>
  <si>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</si>
  <si>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</si>
  <si>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</si>
  <si>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</si>
  <si>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</si>
  <si>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</si>
  <si>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</si>
  <si>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</si>
  <si>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</si>
  <si>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</si>
  <si>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</si>
  <si>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</si>
  <si>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</si>
  <si>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</si>
  <si>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</si>
  <si>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</si>
  <si>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</si>
  <si>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</si>
  <si>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</si>
  <si>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</si>
  <si>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</si>
  <si>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</si>
  <si>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</si>
  <si>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</si>
  <si>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</si>
  <si>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</si>
  <si>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</si>
  <si>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</si>
  <si>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</si>
  <si>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</si>
  <si>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</si>
  <si>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</si>
  <si>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</si>
  <si>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</si>
  <si>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</si>
  <si>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</si>
  <si>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</si>
  <si>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</si>
  <si>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</si>
  <si>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</si>
  <si>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</si>
  <si>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</si>
  <si>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</si>
  <si>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</si>
  <si>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</si>
  <si>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</si>
  <si>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</si>
  <si>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</si>
  <si>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</si>
  <si>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</si>
  <si>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</si>
  <si>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</si>
  <si>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</si>
  <si>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</si>
  <si>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</si>
  <si>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</si>
  <si>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</si>
  <si>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</si>
  <si>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</si>
  <si>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</si>
  <si>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</si>
  <si>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</si>
  <si>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</si>
  <si>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</si>
  <si>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</si>
  <si>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</si>
  <si>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</si>
  <si>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</si>
  <si>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</si>
  <si>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</si>
  <si>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</si>
  <si>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</si>
  <si>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</si>
  <si>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</si>
  <si>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</si>
  <si>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</si>
  <si>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</si>
  <si>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</si>
  <si>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</si>
  <si>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</si>
  <si>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</si>
  <si>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</si>
  <si>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</si>
  <si>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</si>
  <si>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</si>
  <si>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</si>
  <si>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</si>
  <si>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</si>
  <si>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</si>
  <si>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</si>
  <si>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</si>
  <si>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</si>
  <si>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</si>
  <si>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</si>
  <si>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</si>
  <si>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</si>
  <si>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</si>
  <si>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</si>
  <si>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</si>
  <si>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</si>
  <si>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</si>
  <si>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</si>
  <si>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</si>
  <si>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</si>
  <si>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</si>
  <si>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</si>
  <si>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</si>
  <si>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</si>
  <si>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</si>
  <si>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</si>
  <si>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</si>
  <si>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</si>
  <si>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</si>
  <si>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</si>
  <si>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</si>
  <si>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</si>
  <si>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</si>
  <si>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</si>
  <si>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</si>
  <si>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</si>
  <si>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</si>
  <si>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</si>
  <si>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</si>
  <si>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</si>
  <si>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</si>
  <si>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</si>
  <si>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</si>
  <si>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</si>
  <si>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</si>
  <si>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</si>
  <si>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</si>
  <si>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</si>
  <si>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</si>
  <si>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</si>
  <si>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</si>
  <si>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</si>
  <si>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</si>
  <si>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</si>
  <si>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</si>
  <si>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</si>
  <si>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</si>
  <si>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</si>
  <si>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</si>
  <si>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</si>
  <si>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</si>
  <si>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</si>
  <si>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</si>
  <si>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</si>
  <si>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</si>
  <si>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</si>
  <si>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</si>
  <si>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</si>
  <si>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</si>
  <si>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</si>
  <si>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</si>
  <si>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</si>
  <si>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</si>
  <si>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</si>
  <si>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</si>
  <si>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</si>
  <si>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</si>
  <si>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</si>
  <si>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</si>
  <si>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</si>
  <si>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</si>
  <si>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</si>
  <si>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</si>
  <si>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</si>
  <si>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</si>
  <si>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</si>
  <si>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</si>
  <si>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</si>
  <si>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</si>
  <si>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</si>
  <si>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</si>
  <si>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</si>
  <si>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</si>
  <si>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</si>
  <si>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</si>
  <si>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</si>
  <si>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</si>
  <si>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</si>
  <si>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</si>
  <si>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</si>
  <si>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</si>
  <si>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</si>
  <si>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</si>
  <si>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</si>
  <si>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</si>
  <si>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</si>
  <si>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</si>
  <si>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</si>
  <si>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</si>
  <si>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</si>
  <si>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</si>
  <si>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</si>
  <si>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</si>
  <si>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</si>
  <si>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</si>
  <si>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</si>
  <si>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</si>
  <si>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</si>
  <si>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</si>
  <si>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</si>
  <si>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</si>
  <si>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</si>
  <si>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</si>
  <si>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</si>
  <si>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</si>
  <si>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</si>
  <si>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</si>
  <si>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</si>
  <si>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</si>
  <si>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</si>
  <si>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</si>
  <si>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</si>
  <si>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</si>
  <si>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</si>
  <si>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</si>
  <si>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</si>
  <si>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</si>
  <si>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</si>
  <si>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</si>
  <si>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</si>
  <si>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</si>
  <si>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</si>
  <si>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</si>
  <si>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</si>
  <si>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</si>
  <si>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</si>
  <si>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</si>
  <si>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</si>
  <si>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</si>
  <si>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</si>
  <si>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</si>
  <si>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</si>
  <si>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</si>
  <si>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</si>
  <si>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</si>
  <si>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</si>
  <si>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</si>
  <si>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</si>
  <si>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</si>
  <si>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</si>
  <si>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</si>
  <si>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</si>
  <si>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</si>
  <si>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</si>
  <si>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</si>
  <si>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</si>
  <si>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</si>
  <si>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</si>
  <si>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</si>
  <si>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</si>
  <si>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</si>
  <si>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</si>
  <si>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</si>
  <si>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</si>
  <si>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</si>
  <si>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</si>
  <si>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</si>
  <si>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</si>
  <si>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</si>
  <si>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</si>
  <si>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</si>
  <si>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</si>
  <si>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</si>
  <si>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</si>
  <si>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</si>
  <si>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</si>
  <si>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</si>
  <si>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</si>
  <si>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</si>
  <si>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</si>
  <si>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</si>
  <si>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</si>
  <si>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</si>
  <si>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</si>
  <si>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</si>
  <si>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</si>
  <si>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</si>
  <si>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</si>
  <si>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</si>
  <si>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</si>
  <si>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</si>
  <si>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</si>
  <si>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</si>
  <si>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</si>
  <si>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</si>
  <si>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</si>
  <si>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</si>
  <si>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</si>
  <si>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</si>
  <si>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</si>
  <si>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</si>
  <si>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</si>
  <si>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</si>
  <si>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</si>
  <si>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</si>
  <si>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</si>
  <si>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</si>
  <si>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</si>
  <si>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</si>
  <si>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</si>
  <si>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</si>
  <si>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</si>
  <si>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</si>
  <si>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</si>
  <si>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</si>
  <si>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</si>
  <si>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</si>
  <si>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</si>
  <si>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</si>
  <si>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</si>
  <si>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</si>
  <si>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</si>
  <si>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</si>
  <si>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</si>
  <si>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</si>
  <si>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</si>
  <si>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</si>
  <si>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</si>
  <si>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</si>
  <si>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</si>
  <si>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</si>
  <si>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</si>
  <si>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</si>
  <si>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</si>
  <si>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</si>
  <si>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</si>
  <si>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</si>
  <si>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</si>
  <si>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</si>
  <si>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</si>
  <si>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</si>
  <si>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</si>
  <si>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</si>
  <si>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</si>
  <si>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</si>
  <si>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</si>
  <si>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</si>
  <si>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</si>
  <si>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</si>
  <si>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</si>
  <si>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</si>
  <si>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</si>
  <si>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</si>
  <si>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</si>
  <si>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</si>
  <si>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</si>
  <si>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</si>
  <si>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</si>
  <si>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</si>
  <si>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</si>
  <si>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</si>
  <si>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</si>
  <si>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</si>
  <si>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</si>
  <si>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</si>
  <si>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</si>
  <si>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</si>
  <si>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</si>
  <si>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</si>
  <si>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</si>
  <si>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</si>
  <si>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</si>
  <si>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</si>
  <si>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</si>
  <si>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</si>
  <si>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</si>
  <si>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</si>
  <si>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</si>
  <si>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</si>
  <si>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</si>
  <si>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</si>
  <si>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</si>
  <si>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</si>
  <si>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</si>
  <si>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</si>
  <si>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</si>
  <si>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</si>
  <si>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</si>
  <si>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</si>
  <si>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</si>
  <si>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</si>
  <si>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</si>
  <si>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</si>
  <si>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</si>
  <si>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</si>
  <si>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</si>
  <si>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</si>
  <si>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</si>
  <si>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</si>
  <si>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</si>
  <si>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</si>
  <si>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</si>
  <si>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</si>
  <si>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</si>
  <si>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</si>
  <si>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</si>
  <si>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</si>
  <si>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</si>
  <si>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</si>
  <si>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</si>
  <si>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</si>
  <si>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</si>
  <si>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</si>
  <si>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</si>
  <si>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</si>
  <si>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</si>
  <si>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</si>
  <si>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</si>
  <si>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</si>
  <si>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</si>
  <si>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</si>
  <si>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</si>
  <si>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</si>
  <si>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</si>
  <si>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</si>
  <si>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</si>
  <si>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</si>
  <si>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</si>
  <si>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</si>
  <si>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</si>
  <si>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</si>
  <si>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</si>
  <si>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</si>
  <si>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</si>
  <si>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</si>
  <si>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</si>
  <si>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</si>
  <si>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</si>
  <si>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</si>
  <si>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</si>
  <si>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</si>
  <si>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</si>
  <si>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</si>
  <si>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</si>
  <si>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</si>
  <si>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</si>
  <si>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</si>
  <si>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</si>
  <si>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</si>
  <si>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</si>
  <si>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</si>
  <si>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</si>
  <si>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</si>
  <si>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</si>
  <si>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</si>
  <si>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</si>
  <si>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</si>
  <si>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</si>
  <si>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</si>
  <si>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</si>
  <si>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</si>
  <si>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</si>
  <si>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</si>
  <si>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</si>
  <si>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</si>
  <si>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</si>
  <si>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</si>
  <si>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</si>
  <si>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</si>
  <si>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</si>
  <si>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</si>
  <si>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</si>
  <si>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</si>
  <si>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</si>
  <si>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</si>
  <si>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</si>
  <si>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</si>
  <si>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</si>
  <si>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</si>
  <si>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</si>
  <si>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</si>
  <si>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</si>
  <si>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</si>
  <si>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</si>
  <si>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</si>
  <si>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</si>
  <si>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</si>
  <si>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</si>
  <si>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</si>
  <si>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</si>
  <si>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</si>
  <si>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</si>
  <si>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</si>
  <si>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</si>
  <si>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</si>
  <si>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</si>
  <si>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</si>
  <si>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</si>
  <si>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</si>
  <si>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</si>
  <si>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</si>
  <si>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</si>
  <si>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</si>
  <si>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</si>
  <si>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</si>
  <si>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</si>
  <si>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</si>
  <si>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</si>
  <si>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</si>
  <si>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</si>
  <si>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</si>
  <si>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</si>
  <si>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</si>
  <si>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</si>
  <si>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</si>
  <si>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</si>
  <si>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</si>
  <si>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</si>
  <si>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</si>
  <si>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</si>
  <si>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</si>
  <si>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</si>
  <si>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</si>
  <si>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</si>
  <si>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</si>
  <si>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</si>
  <si>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</si>
  <si>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</si>
  <si>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</si>
  <si>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</si>
  <si>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</si>
  <si>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</si>
  <si>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</si>
  <si>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</si>
  <si>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</si>
  <si>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</si>
  <si>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</si>
  <si>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</si>
  <si>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</si>
  <si>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</si>
  <si>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</si>
  <si>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</si>
  <si>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</si>
  <si>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</si>
  <si>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</si>
  <si>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</si>
  <si>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</si>
  <si>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</si>
  <si>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</si>
  <si>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</si>
  <si>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</si>
  <si>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</si>
  <si>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</si>
  <si>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</si>
  <si>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</si>
  <si>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</si>
  <si>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</si>
  <si>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</si>
  <si>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</si>
  <si>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</si>
  <si>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</si>
  <si>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</si>
  <si>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</si>
  <si>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</si>
  <si>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</si>
  <si>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</si>
  <si>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</si>
  <si>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</si>
  <si>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</si>
  <si>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</si>
  <si>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</si>
  <si>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</si>
  <si>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</si>
  <si>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</si>
  <si>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</si>
  <si>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</si>
  <si>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</si>
  <si>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</si>
  <si>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</si>
  <si>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</si>
  <si>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</si>
  <si>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</si>
  <si>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</si>
  <si>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</si>
  <si>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</si>
  <si>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</si>
  <si>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</si>
  <si>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</si>
  <si>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</si>
  <si>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</si>
  <si>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</si>
  <si>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</si>
  <si>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</si>
  <si>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</si>
  <si>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</si>
  <si>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</si>
  <si>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</si>
  <si>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</si>
  <si>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</si>
  <si>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</si>
  <si>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</si>
  <si>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</si>
  <si>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</si>
  <si>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</si>
  <si>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</si>
  <si>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</si>
  <si>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</si>
  <si>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</si>
  <si>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</si>
  <si>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</si>
  <si>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</si>
  <si>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</si>
  <si>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</si>
  <si>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</si>
  <si>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</si>
  <si>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</si>
  <si>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</si>
  <si>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</si>
  <si>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</si>
  <si>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</si>
  <si>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</si>
  <si>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</si>
  <si>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</si>
  <si>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</si>
  <si>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</si>
  <si>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</si>
  <si>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</si>
  <si>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</si>
  <si>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</si>
  <si>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</si>
  <si>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</si>
  <si>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</si>
  <si>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</si>
  <si>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</si>
  <si>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</si>
  <si>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</si>
  <si>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</si>
  <si>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</si>
  <si>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</si>
  <si>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</si>
  <si>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</si>
  <si>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</si>
  <si>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</si>
  <si>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</si>
  <si>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</si>
  <si>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</si>
  <si>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</si>
  <si>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</si>
  <si>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</si>
  <si>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</si>
  <si>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</si>
  <si>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</si>
  <si>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</si>
  <si>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</si>
  <si>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</si>
  <si>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</si>
  <si>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</si>
  <si>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</si>
  <si>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</si>
  <si>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</si>
  <si>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</si>
  <si>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</si>
  <si>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</si>
  <si>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</si>
  <si>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</si>
  <si>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</si>
  <si>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</si>
  <si>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</si>
  <si>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</si>
  <si>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</si>
  <si>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</si>
  <si>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</si>
  <si>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</si>
  <si>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</si>
  <si>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</si>
  <si>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</si>
  <si>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</si>
  <si>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</si>
  <si>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</si>
  <si>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</si>
  <si>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</si>
  <si>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</si>
  <si>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</si>
  <si>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</si>
  <si>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</si>
  <si>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</si>
  <si>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</si>
  <si>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</si>
  <si>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</si>
  <si>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</si>
  <si>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</si>
  <si>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</si>
  <si>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</si>
  <si>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</si>
  <si>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</si>
  <si>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</si>
  <si>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</si>
  <si>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</si>
  <si>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</si>
  <si>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</si>
  <si>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</si>
  <si>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</si>
  <si>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</si>
  <si>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</si>
  <si>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</si>
  <si>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</si>
  <si>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</si>
  <si>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</si>
  <si>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</si>
  <si>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</si>
  <si>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</si>
  <si>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</si>
  <si>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</si>
  <si>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</si>
  <si>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</si>
  <si>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</si>
  <si>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</si>
  <si>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</si>
  <si>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</si>
  <si>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</si>
  <si>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</si>
  <si>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</si>
  <si>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</si>
  <si>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</si>
  <si>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</si>
  <si>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</si>
  <si>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</si>
  <si>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</si>
  <si>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</si>
  <si>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</si>
  <si>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</si>
  <si>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</si>
  <si>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</si>
  <si>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</si>
  <si>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</si>
  <si>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</si>
  <si>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</si>
  <si>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</si>
  <si>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</si>
  <si>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</si>
  <si>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</si>
  <si>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</si>
  <si>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</si>
  <si>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</si>
  <si>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</si>
  <si>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</si>
  <si>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</si>
  <si>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</si>
  <si>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</si>
  <si>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</si>
  <si>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</si>
  <si>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</si>
  <si>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</si>
  <si>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</si>
  <si>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</si>
  <si>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</si>
  <si>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</si>
  <si>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</si>
  <si>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</si>
  <si>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</si>
  <si>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</si>
  <si>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</si>
  <si>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</si>
  <si>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</si>
  <si>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</si>
  <si>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</si>
  <si>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</si>
  <si>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</si>
  <si>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</si>
  <si>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</si>
  <si>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</si>
  <si>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</si>
  <si>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</si>
  <si>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</si>
  <si>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</si>
  <si>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</si>
  <si>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</si>
  <si>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</si>
  <si>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</si>
  <si>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</si>
  <si>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</si>
  <si>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</si>
  <si>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</si>
  <si>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</si>
  <si>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</si>
  <si>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</si>
  <si>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</si>
  <si>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</si>
  <si>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</si>
  <si>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</si>
  <si>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</si>
  <si>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</si>
  <si>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</si>
  <si>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</si>
  <si>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</si>
  <si>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</si>
  <si>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</si>
  <si>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</si>
  <si>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</si>
  <si>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</si>
  <si>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</si>
  <si>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</si>
  <si>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</si>
  <si>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</si>
  <si>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</si>
  <si>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</si>
  <si>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</si>
  <si>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</si>
  <si>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</si>
  <si>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</si>
  <si>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</si>
  <si>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</si>
  <si>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</si>
  <si>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</si>
  <si>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</si>
  <si>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</si>
  <si>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</si>
  <si>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</si>
  <si>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</si>
  <si>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</si>
  <si>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</si>
  <si>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</si>
  <si>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</si>
  <si>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</si>
  <si>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</si>
  <si>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</si>
  <si>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</si>
  <si>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</si>
  <si>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</si>
  <si>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</si>
  <si>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</si>
  <si>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</si>
  <si>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</si>
  <si>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</si>
  <si>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</si>
  <si>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</si>
  <si>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</si>
  <si>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</si>
  <si>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</si>
  <si>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</si>
  <si>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</si>
  <si>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</si>
  <si>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</si>
  <si>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</si>
  <si>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</si>
  <si>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</si>
  <si>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</si>
  <si>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</si>
  <si>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</si>
  <si>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</si>
  <si>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</si>
  <si>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</si>
  <si>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</si>
  <si>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</si>
  <si>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</si>
  <si>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</si>
  <si>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</si>
  <si>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</si>
  <si>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</si>
  <si>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</si>
  <si>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</si>
  <si>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</si>
  <si>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</si>
  <si>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</si>
  <si>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</si>
  <si>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</si>
  <si>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</si>
  <si>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</si>
  <si>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</si>
  <si>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</si>
  <si>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</si>
  <si>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</si>
  <si>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</si>
  <si>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</si>
  <si>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</si>
  <si>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</si>
  <si>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</si>
  <si>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</si>
  <si>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</si>
  <si>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</si>
  <si>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</si>
  <si>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</si>
  <si>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</si>
  <si>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</si>
  <si>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</si>
  <si>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</si>
  <si>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</si>
  <si>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</si>
  <si>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</si>
  <si>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</si>
  <si>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</si>
  <si>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</si>
  <si>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</si>
  <si>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</si>
  <si>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</si>
  <si>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</si>
  <si>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</si>
  <si>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</si>
  <si>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</si>
  <si>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</si>
  <si>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</si>
  <si>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</si>
  <si>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</si>
  <si>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</si>
  <si>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</si>
  <si>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</si>
  <si>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</si>
  <si>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</si>
  <si>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</si>
  <si>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</si>
  <si>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</si>
  <si>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</si>
  <si>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</si>
  <si>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</si>
  <si>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</si>
  <si>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</si>
  <si>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</si>
  <si>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</si>
  <si>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</si>
  <si>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</si>
  <si>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</si>
  <si>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</si>
  <si>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</si>
  <si>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</si>
  <si>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</si>
  <si>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</si>
  <si>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</si>
  <si>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</si>
  <si>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</si>
  <si>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</si>
  <si>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</si>
  <si>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</si>
  <si>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</si>
  <si>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</si>
  <si>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</si>
  <si>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</si>
  <si>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</si>
  <si>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</si>
  <si>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</si>
  <si>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</si>
  <si>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</si>
  <si>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</si>
  <si>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</si>
  <si>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</si>
  <si>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</si>
  <si>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</si>
  <si>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</si>
  <si>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</si>
  <si>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</si>
  <si>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</si>
  <si>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</si>
  <si>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</si>
  <si>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</si>
  <si>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</si>
  <si>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</si>
  <si>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</si>
  <si>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</si>
  <si>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</si>
  <si>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</si>
  <si>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</si>
  <si>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</si>
  <si>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</si>
  <si>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</si>
  <si>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</si>
  <si>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</si>
  <si>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</si>
  <si>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</si>
  <si>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</si>
  <si>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</si>
  <si>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</si>
  <si>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</si>
  <si>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</si>
  <si>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</si>
  <si>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</si>
  <si>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</si>
  <si>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</si>
  <si>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</si>
  <si>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</si>
  <si>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</si>
  <si>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</si>
  <si>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</si>
  <si>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</si>
  <si>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</si>
  <si>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</si>
  <si>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</si>
  <si>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</si>
  <si>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</si>
  <si>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</si>
  <si>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</si>
  <si>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</si>
  <si>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</si>
  <si>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</si>
  <si>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</si>
  <si>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</si>
  <si>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</si>
  <si>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</si>
  <si>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</si>
  <si>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</si>
  <si>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</si>
  <si>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</si>
  <si>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</si>
  <si>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</si>
  <si>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</si>
  <si>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</si>
  <si>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</si>
  <si>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</si>
  <si>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</si>
  <si>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</si>
  <si>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</si>
  <si>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</si>
  <si>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</si>
  <si>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</si>
  <si>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</si>
  <si>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</si>
  <si>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</si>
  <si>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</si>
  <si>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</si>
  <si>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</si>
  <si>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</si>
  <si>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</si>
  <si>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</si>
  <si>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</si>
  <si>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</si>
  <si>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</si>
  <si>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</si>
  <si>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</si>
  <si>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</si>
  <si>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</si>
  <si>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</si>
  <si>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</si>
  <si>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</si>
  <si>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</si>
  <si>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</si>
  <si>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</si>
  <si>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</si>
  <si>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</si>
  <si>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</si>
  <si>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</si>
  <si>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</si>
  <si>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</si>
  <si>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</si>
  <si>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</si>
  <si>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</si>
  <si>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</si>
  <si>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</si>
  <si>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</si>
  <si>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</si>
  <si>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</si>
  <si>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</si>
  <si>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</si>
  <si>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</si>
  <si>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</si>
  <si>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</si>
  <si>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</si>
  <si>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</si>
  <si>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</si>
  <si>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</si>
  <si>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</si>
  <si>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</si>
  <si>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</si>
  <si>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</si>
  <si>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</si>
  <si>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</si>
  <si>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</si>
  <si>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</si>
  <si>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</si>
  <si>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</si>
  <si>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</si>
  <si>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</si>
  <si>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</si>
  <si>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</si>
  <si>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</si>
  <si>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</si>
  <si>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</si>
  <si>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</si>
  <si>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</si>
  <si>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</si>
  <si>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</si>
  <si>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</si>
  <si>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</si>
  <si>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</si>
  <si>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</si>
  <si>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</si>
  <si>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</si>
  <si>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</si>
  <si>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</si>
  <si>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</si>
  <si>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</si>
  <si>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</si>
  <si>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</si>
  <si>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</si>
  <si>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</si>
  <si>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</si>
  <si>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</si>
  <si>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</si>
  <si>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</si>
  <si>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</si>
  <si>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</si>
  <si>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</si>
  <si>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</si>
  <si>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</si>
  <si>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</si>
  <si>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</si>
  <si>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</si>
  <si>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</si>
  <si>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</si>
  <si>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</si>
  <si>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</si>
  <si>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</si>
  <si>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</si>
  <si>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</si>
  <si>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</si>
  <si>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</si>
  <si>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</si>
  <si>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</si>
  <si>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</si>
  <si>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</si>
  <si>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</si>
  <si>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</si>
  <si>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</si>
  <si>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</si>
  <si>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</si>
  <si>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</si>
  <si>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</si>
  <si>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</si>
  <si>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</si>
  <si>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</si>
  <si>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</si>
  <si>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</si>
  <si>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</si>
  <si>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</si>
  <si>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</si>
  <si>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</si>
  <si>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</si>
  <si>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</si>
  <si>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</si>
  <si>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</si>
  <si>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</si>
  <si>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</si>
  <si>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</si>
  <si>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</si>
  <si>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</si>
  <si>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</si>
  <si>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</si>
  <si>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</si>
  <si>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</si>
  <si>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</si>
  <si>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</si>
  <si>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</si>
  <si>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</si>
  <si>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</si>
  <si>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</si>
  <si>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</si>
  <si>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</si>
  <si>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</si>
  <si>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</si>
  <si>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</si>
  <si>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</si>
  <si>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</si>
  <si>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</si>
  <si>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</si>
  <si>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</si>
  <si>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</si>
  <si>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</si>
  <si>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</si>
  <si>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</si>
  <si>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</si>
  <si>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</si>
  <si>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</si>
  <si>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</si>
  <si>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</si>
  <si>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</si>
  <si>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</si>
  <si>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</si>
  <si>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</si>
  <si>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</si>
  <si>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</si>
  <si>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</si>
  <si>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</si>
  <si>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</si>
  <si>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</si>
  <si>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</si>
  <si>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</si>
  <si>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</si>
  <si>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</si>
  <si>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</si>
  <si>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</si>
  <si>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</si>
  <si>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</si>
  <si>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</si>
  <si>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</si>
  <si>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</si>
  <si>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</si>
  <si>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</si>
  <si>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</si>
  <si>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</si>
  <si>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</si>
  <si>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</si>
  <si>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</si>
  <si>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</si>
  <si>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</si>
  <si>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</si>
  <si>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</si>
  <si>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</si>
  <si>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</si>
  <si>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</si>
  <si>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</si>
  <si>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</si>
  <si>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</si>
  <si>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</si>
  <si>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</si>
  <si>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</si>
  <si>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</si>
  <si>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</si>
  <si>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</si>
  <si>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</si>
  <si>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</si>
  <si>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</si>
  <si>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</si>
  <si>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</si>
  <si>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</si>
  <si>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</si>
  <si>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</si>
  <si>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</si>
  <si>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</si>
  <si>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</si>
  <si>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</si>
  <si>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</si>
  <si>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</si>
  <si>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</si>
  <si>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</si>
  <si>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</si>
  <si>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</si>
  <si>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</si>
  <si>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</si>
  <si>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</si>
  <si>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</si>
  <si>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</si>
  <si>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</si>
  <si>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</si>
  <si>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</si>
  <si>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</si>
  <si>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</si>
  <si>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</si>
  <si>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</si>
  <si>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</si>
  <si>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</si>
  <si>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</si>
  <si>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</si>
  <si>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</si>
  <si>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</si>
  <si>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</si>
  <si>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</si>
  <si>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</si>
  <si>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</si>
  <si>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</si>
  <si>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</si>
  <si>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</si>
  <si>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</si>
  <si>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</si>
  <si>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</si>
  <si>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</si>
  <si>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</si>
  <si>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</si>
  <si>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</si>
  <si>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</si>
  <si>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</si>
  <si>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</si>
  <si>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</si>
  <si>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</si>
  <si>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</si>
  <si>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</si>
  <si>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</si>
  <si>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</si>
  <si>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</si>
  <si>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</si>
  <si>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</si>
  <si>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</si>
  <si>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</si>
  <si>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</si>
  <si>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</si>
  <si>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</si>
  <si>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</si>
  <si>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</si>
  <si>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</si>
  <si>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</si>
  <si>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</si>
  <si>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</si>
  <si>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</si>
  <si>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</si>
  <si>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</si>
  <si>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</si>
  <si>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</si>
  <si>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</si>
  <si>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</si>
  <si>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</si>
  <si>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</si>
  <si>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</si>
  <si>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</si>
  <si>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</si>
  <si>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</si>
  <si>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</si>
  <si>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</si>
  <si>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</si>
  <si>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</si>
  <si>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</si>
  <si>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</si>
  <si>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</si>
  <si>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</si>
  <si>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</si>
  <si>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</si>
  <si>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</si>
  <si>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</si>
  <si>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</si>
  <si>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</si>
  <si>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</si>
  <si>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</si>
  <si>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</si>
  <si>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</si>
  <si>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</si>
  <si>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</si>
  <si>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</si>
  <si>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</si>
  <si>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</si>
  <si>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</si>
  <si>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</si>
  <si>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</si>
  <si>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</si>
  <si>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</si>
  <si>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</si>
  <si>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</si>
  <si>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</si>
  <si>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</si>
  <si>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</si>
  <si>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</si>
  <si>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</si>
  <si>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</si>
  <si>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</si>
  <si>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</si>
  <si>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</si>
  <si>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</si>
  <si>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</si>
  <si>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</si>
  <si>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</si>
  <si>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</si>
  <si>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</si>
  <si>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</si>
  <si>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</si>
  <si>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</si>
  <si>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</si>
  <si>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</si>
  <si>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</si>
  <si>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</si>
  <si>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</si>
  <si>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</si>
  <si>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</si>
  <si>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</si>
  <si>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</si>
  <si>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</si>
  <si>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</si>
  <si>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</si>
  <si>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</si>
  <si>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</si>
  <si>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</si>
  <si>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</si>
  <si>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</si>
  <si>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</si>
  <si>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</si>
  <si>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</si>
  <si>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</si>
  <si>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</si>
  <si>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</si>
  <si>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</si>
  <si>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</si>
  <si>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</si>
  <si>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</si>
  <si>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</si>
  <si>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</si>
  <si>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</si>
  <si>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</si>
  <si>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</si>
  <si>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</si>
  <si>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</si>
  <si>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</si>
  <si>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</si>
  <si>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</si>
  <si>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</si>
  <si>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</si>
  <si>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</si>
  <si>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</si>
  <si>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</si>
  <si>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</si>
  <si>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</si>
  <si>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</si>
  <si>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</si>
  <si>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</si>
  <si>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</si>
  <si>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</si>
  <si>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</si>
  <si>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</si>
  <si>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</si>
  <si>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</si>
  <si>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</si>
  <si>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</si>
  <si>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</si>
  <si>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</si>
  <si>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</si>
  <si>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</si>
  <si>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</si>
  <si>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</si>
  <si>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</si>
  <si>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</si>
  <si>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</si>
  <si>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</si>
  <si>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</si>
  <si>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</si>
  <si>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</si>
  <si>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</si>
  <si>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</si>
  <si>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</si>
  <si>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</si>
  <si>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</si>
  <si>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</si>
  <si>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</si>
  <si>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</si>
  <si>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</si>
  <si>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</si>
  <si>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</si>
  <si>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</si>
  <si>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</si>
  <si>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</si>
  <si>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</si>
  <si>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</si>
  <si>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</si>
  <si>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</si>
  <si>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</si>
  <si>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</si>
  <si>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</si>
  <si>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</si>
  <si>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</si>
  <si>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</si>
  <si>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</si>
  <si>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</si>
  <si>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</si>
  <si>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</si>
  <si>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</si>
  <si>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</si>
  <si>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</si>
  <si>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</si>
  <si>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</si>
  <si>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</si>
  <si>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</si>
  <si>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</si>
  <si>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</si>
  <si>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</si>
  <si>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</si>
  <si>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</si>
  <si>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</si>
  <si>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</si>
  <si>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</si>
  <si>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</si>
  <si>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</si>
  <si>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</si>
  <si>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</si>
  <si>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</si>
  <si>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</si>
  <si>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</si>
  <si>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</si>
  <si>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</si>
  <si>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</si>
  <si>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</si>
  <si>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</si>
  <si>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</si>
  <si>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</si>
  <si>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</si>
  <si>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</si>
  <si>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</si>
  <si>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</si>
  <si>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</si>
  <si>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</si>
  <si>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</si>
  <si>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</si>
  <si>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</si>
  <si>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</si>
  <si>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</si>
  <si>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</si>
  <si>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</si>
  <si>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</si>
  <si>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</si>
  <si>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</si>
  <si>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</si>
  <si>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</si>
  <si>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</si>
  <si>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</si>
  <si>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</si>
  <si>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</si>
  <si>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</si>
  <si>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</si>
  <si>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</si>
  <si>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</si>
  <si>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</si>
  <si>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</si>
  <si>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</si>
  <si>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</si>
  <si>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</si>
  <si>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</si>
  <si>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</si>
  <si>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</si>
  <si>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</si>
  <si>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</si>
  <si>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</si>
  <si>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</si>
  <si>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</si>
  <si>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</si>
  <si>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</si>
  <si>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</si>
  <si>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</si>
  <si>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</si>
  <si>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</si>
  <si>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</si>
  <si>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</si>
  <si>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</si>
  <si>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</si>
  <si>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</si>
  <si>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</si>
  <si>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</si>
  <si>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</si>
  <si>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</si>
  <si>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</si>
  <si>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</si>
  <si>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</si>
  <si>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</si>
  <si>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</si>
  <si>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</si>
  <si>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</si>
  <si>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</si>
  <si>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</si>
  <si>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</si>
  <si>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</si>
  <si>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</si>
  <si>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</si>
  <si>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</si>
  <si>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</si>
  <si>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</si>
  <si>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</si>
  <si>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</si>
  <si>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</si>
  <si>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</si>
  <si>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</si>
  <si>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</si>
  <si>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</si>
  <si>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</si>
  <si>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</si>
  <si>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</si>
  <si>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</si>
  <si>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</si>
  <si>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</si>
  <si>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</si>
  <si>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</si>
  <si>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</si>
  <si>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</si>
  <si>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</si>
  <si>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</si>
  <si>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</si>
  <si>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</si>
  <si>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</si>
  <si>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</si>
  <si>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</si>
  <si>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</si>
  <si>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</si>
  <si>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</si>
  <si>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</si>
  <si>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</si>
  <si>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</si>
  <si>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</si>
  <si>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</si>
  <si>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</si>
  <si>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</si>
  <si>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</si>
  <si>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</si>
  <si>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</si>
  <si>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</si>
  <si>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</si>
  <si>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</si>
  <si>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</si>
  <si>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</si>
  <si>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</si>
  <si>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</si>
  <si>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</si>
  <si>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</si>
  <si>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</si>
  <si>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</si>
  <si>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</si>
  <si>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</si>
  <si>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</si>
  <si>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</si>
  <si>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</si>
  <si>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</si>
  <si>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</si>
  <si>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</si>
  <si>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</si>
  <si>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</si>
  <si>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</si>
  <si>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</si>
  <si>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</si>
  <si>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</si>
  <si>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</si>
  <si>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</si>
  <si>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</si>
  <si>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</si>
  <si>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</si>
  <si>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</si>
  <si>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</si>
  <si>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</si>
  <si>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</si>
  <si>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</si>
  <si>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</si>
  <si>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</si>
  <si>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</si>
  <si>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</si>
  <si>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</si>
  <si>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</si>
  <si>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</si>
  <si>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</si>
  <si>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</si>
  <si>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</si>
  <si>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</si>
  <si>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</si>
  <si>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</si>
  <si>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</si>
  <si>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</si>
  <si>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</si>
  <si>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</si>
  <si>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</si>
  <si>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</si>
  <si>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</si>
  <si>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</si>
  <si>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</si>
  <si>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</si>
  <si>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</si>
  <si>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</si>
  <si>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</si>
  <si>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</si>
  <si>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</si>
  <si>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</si>
  <si>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</si>
  <si>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</si>
  <si>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</si>
  <si>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</si>
  <si>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</si>
  <si>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</si>
  <si>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</si>
  <si>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</si>
  <si>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</si>
  <si>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</si>
  <si>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</si>
  <si>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</si>
  <si>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</si>
  <si>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</si>
  <si>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</si>
  <si>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</si>
  <si>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</si>
  <si>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</si>
  <si>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</si>
  <si>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</si>
  <si>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</si>
  <si>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</si>
  <si>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</si>
  <si>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</si>
  <si>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</si>
  <si>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</si>
  <si>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</si>
  <si>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</si>
  <si>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</si>
  <si>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</si>
  <si>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</si>
  <si>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</si>
  <si>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</si>
  <si>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</si>
  <si>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</si>
  <si>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</si>
  <si>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</si>
  <si>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</si>
  <si>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</si>
  <si>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</si>
  <si>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</si>
  <si>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</si>
  <si>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</si>
  <si>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</si>
  <si>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</si>
  <si>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</si>
  <si>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</si>
  <si>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</si>
  <si>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</si>
  <si>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</si>
  <si>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</si>
  <si>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</si>
  <si>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</si>
  <si>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</si>
  <si>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</si>
  <si>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</si>
  <si>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</si>
  <si>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</si>
  <si>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</si>
  <si>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</si>
  <si>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</si>
  <si>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</si>
  <si>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</si>
  <si>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</si>
  <si>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</si>
  <si>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</si>
  <si>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</si>
  <si>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</si>
  <si>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</si>
  <si>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</si>
  <si>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</si>
  <si>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</si>
  <si>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</si>
  <si>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</si>
  <si>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</si>
  <si>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</si>
  <si>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</si>
  <si>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</si>
  <si>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</si>
  <si>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</si>
  <si>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</si>
  <si>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</si>
  <si>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</si>
  <si>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</si>
  <si>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</si>
  <si>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</si>
  <si>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</si>
  <si>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</si>
  <si>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</si>
  <si>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</si>
  <si>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</si>
  <si>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</si>
  <si>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</si>
  <si>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</si>
  <si>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</si>
  <si>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</si>
  <si>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</si>
  <si>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</si>
  <si>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</si>
  <si>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</si>
  <si>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</si>
  <si>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</si>
  <si>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</si>
  <si>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</si>
  <si>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</si>
  <si>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</si>
  <si>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</si>
  <si>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</si>
  <si>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</si>
  <si>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</si>
  <si>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</si>
  <si>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</si>
  <si>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</si>
  <si>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</si>
  <si>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</si>
  <si>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</si>
  <si>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</si>
  <si>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</si>
  <si>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</si>
  <si>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</si>
  <si>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</si>
  <si>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</si>
  <si>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</si>
  <si>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</si>
  <si>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</si>
  <si>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</si>
  <si>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</si>
  <si>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</si>
  <si>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</si>
  <si>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</si>
  <si>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</si>
  <si>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</si>
  <si>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</si>
  <si>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</si>
  <si>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</si>
  <si>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</si>
  <si>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</si>
  <si>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</si>
  <si>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</si>
  <si>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</si>
  <si>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</si>
  <si>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</si>
  <si>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</si>
  <si>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</si>
  <si>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</si>
  <si>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</si>
  <si>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</si>
  <si>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</si>
  <si>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</si>
  <si>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</si>
  <si>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</si>
  <si>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</si>
  <si>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</si>
  <si>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</si>
  <si>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</si>
  <si>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</si>
  <si>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</si>
  <si>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</si>
  <si>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</si>
  <si>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</si>
  <si>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</si>
  <si>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</si>
  <si>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</si>
  <si>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</si>
  <si>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</si>
  <si>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</si>
  <si>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</si>
  <si>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</si>
  <si>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</si>
  <si>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</si>
  <si>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</si>
  <si>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</si>
  <si>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</si>
  <si>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</si>
  <si>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</si>
  <si>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</si>
  <si>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</si>
  <si>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</si>
  <si>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</si>
  <si>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</si>
  <si>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</si>
  <si>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</si>
  <si>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</si>
  <si>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</si>
  <si>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</si>
  <si>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</si>
  <si>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</si>
  <si>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</si>
  <si>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</si>
  <si>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</si>
  <si>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</si>
  <si>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</si>
  <si>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</si>
  <si>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</si>
  <si>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</si>
  <si>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</si>
  <si>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</si>
  <si>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</si>
  <si>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</si>
  <si>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</si>
  <si>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</si>
  <si>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</si>
  <si>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</si>
  <si>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</si>
  <si>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</si>
  <si>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</si>
  <si>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</si>
  <si>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</si>
  <si>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</si>
  <si>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</si>
  <si>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</si>
  <si>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</si>
  <si>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</si>
  <si>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</si>
  <si>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</si>
  <si>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</si>
  <si>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</si>
  <si>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</si>
  <si>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</si>
  <si>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</si>
  <si>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</si>
  <si>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</si>
  <si>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</si>
  <si>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</si>
  <si>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</si>
  <si>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</si>
  <si>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</si>
  <si>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</si>
  <si>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</si>
  <si>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</si>
  <si>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</si>
  <si>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</si>
  <si>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</si>
  <si>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</si>
  <si>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</si>
  <si>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</si>
  <si>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</si>
  <si>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</si>
  <si>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</si>
  <si>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</si>
  <si>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</si>
  <si>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</si>
  <si>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</si>
  <si>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</si>
  <si>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</si>
  <si>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</si>
  <si>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</si>
  <si>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</si>
  <si>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</si>
  <si>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</si>
  <si>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</si>
  <si>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</si>
  <si>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</si>
  <si>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</si>
  <si>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</si>
  <si>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</si>
  <si>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</si>
  <si>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</si>
  <si>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</si>
  <si>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</si>
  <si>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</si>
  <si>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</si>
  <si>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</si>
  <si>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</si>
  <si>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</si>
  <si>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</si>
  <si>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</si>
  <si>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</si>
  <si>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</si>
  <si>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</si>
  <si>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</si>
  <si>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</si>
  <si>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</si>
  <si>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</si>
  <si>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</si>
  <si>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</si>
  <si>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</si>
  <si>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</si>
  <si>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</si>
  <si>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</si>
  <si>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</si>
  <si>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</si>
  <si>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</si>
  <si>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</si>
  <si>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</si>
  <si>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</si>
  <si>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</si>
  <si>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</si>
  <si>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</si>
  <si>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</si>
  <si>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</si>
  <si>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</si>
  <si>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</si>
  <si>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</si>
  <si>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</si>
  <si>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</si>
  <si>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</si>
  <si>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</si>
  <si>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</si>
  <si>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</si>
  <si>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</si>
  <si>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</si>
  <si>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</si>
  <si>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</si>
  <si>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</si>
  <si>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</si>
  <si>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</si>
  <si>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</si>
  <si>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</si>
  <si>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</si>
  <si>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</si>
  <si>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</si>
  <si>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</si>
  <si>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</si>
  <si>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</si>
  <si>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</si>
  <si>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</si>
  <si>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</si>
  <si>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</si>
  <si>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</si>
  <si>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</si>
  <si>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</si>
  <si>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</si>
  <si>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</si>
  <si>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</si>
  <si>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</si>
  <si>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</si>
  <si>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</si>
  <si>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</si>
  <si>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</si>
  <si>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</si>
  <si>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</si>
  <si>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</si>
  <si>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</si>
  <si>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</si>
  <si>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</si>
  <si>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</si>
  <si>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</si>
  <si>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</si>
  <si>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</si>
  <si>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</si>
  <si>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</si>
  <si>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</si>
  <si>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</si>
  <si>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</si>
  <si>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</si>
  <si>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</si>
  <si>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</si>
  <si>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</si>
  <si>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</si>
  <si>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</si>
  <si>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</si>
  <si>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</si>
  <si>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</si>
  <si>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</si>
  <si>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</si>
  <si>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</si>
  <si>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</si>
  <si>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</si>
  <si>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</si>
  <si>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</si>
  <si>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</si>
  <si>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</si>
  <si>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</si>
  <si>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</si>
  <si>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</si>
  <si>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</si>
  <si>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</si>
  <si>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</si>
  <si>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</si>
  <si>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</si>
  <si>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</si>
  <si>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</si>
  <si>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</si>
  <si>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</si>
  <si>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</si>
  <si>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</si>
  <si>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</si>
  <si>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</si>
  <si>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</si>
  <si>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</si>
  <si>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</si>
  <si>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</si>
  <si>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</si>
  <si>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</si>
  <si>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</si>
  <si>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</si>
  <si>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</si>
  <si>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</si>
  <si>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</si>
  <si>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</si>
  <si>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</si>
  <si>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</si>
  <si>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</si>
  <si>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</si>
  <si>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</si>
  <si>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</si>
  <si>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</si>
  <si>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</si>
  <si>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</si>
  <si>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</si>
  <si>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</si>
  <si>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</si>
  <si>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</si>
  <si>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</si>
  <si>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</si>
  <si>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</si>
  <si>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</si>
  <si>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</si>
  <si>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</si>
  <si>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</si>
  <si>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</si>
  <si>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</si>
  <si>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</si>
  <si>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</si>
  <si>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</si>
  <si>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</si>
  <si>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</si>
  <si>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</si>
  <si>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</si>
  <si>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</si>
  <si>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</si>
  <si>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</si>
  <si>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</si>
  <si>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</si>
  <si>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</si>
  <si>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</si>
  <si>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</si>
  <si>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</si>
  <si>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</si>
  <si>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</si>
  <si>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</si>
  <si>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</si>
  <si>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</si>
  <si>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</si>
  <si>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</si>
  <si>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</si>
  <si>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</si>
  <si>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</si>
  <si>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</si>
  <si>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</si>
  <si>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</si>
  <si>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</si>
  <si>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</si>
  <si>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</si>
  <si>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</si>
  <si>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</si>
  <si>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</si>
  <si>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</si>
  <si>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</si>
  <si>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</si>
  <si>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</si>
  <si>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</si>
  <si>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</si>
  <si>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</si>
  <si>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</si>
  <si>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</si>
  <si>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</si>
  <si>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</si>
  <si>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</si>
  <si>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</si>
  <si>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</si>
  <si>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</si>
  <si>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</si>
  <si>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</si>
  <si>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</si>
  <si>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</si>
  <si>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</si>
  <si>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</si>
  <si>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</si>
  <si>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</si>
  <si>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</si>
  <si>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</si>
  <si>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</si>
  <si>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</si>
  <si>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</si>
  <si>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</si>
  <si>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</si>
  <si>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</si>
  <si>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</si>
  <si>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</si>
  <si>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</si>
  <si>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</si>
  <si>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</si>
  <si>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</si>
  <si>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</si>
  <si>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</si>
  <si>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</si>
  <si>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</si>
  <si>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</si>
  <si>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</si>
  <si>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</si>
  <si>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</si>
  <si>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</si>
  <si>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</si>
  <si>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</si>
  <si>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</si>
  <si>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</si>
  <si>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</si>
  <si>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</si>
  <si>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</si>
  <si>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</si>
  <si>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</si>
  <si>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</si>
  <si>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</si>
  <si>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</si>
  <si>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</si>
  <si>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</si>
  <si>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</si>
  <si>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</si>
  <si>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</si>
  <si>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</si>
  <si>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</si>
  <si>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</si>
  <si>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</si>
  <si>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</si>
  <si>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</si>
  <si>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</si>
  <si>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</si>
  <si>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</si>
  <si>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</si>
  <si>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</si>
  <si>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</si>
  <si>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</si>
  <si>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</si>
  <si>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</si>
  <si>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</si>
  <si>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</si>
  <si>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</si>
  <si>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</si>
  <si>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</si>
  <si>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</si>
  <si>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</si>
  <si>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</si>
  <si>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</si>
  <si>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</si>
  <si>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</si>
  <si>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</si>
  <si>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</si>
  <si>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</si>
  <si>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</si>
  <si>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</si>
  <si>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</si>
  <si>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</si>
  <si>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</si>
  <si>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</si>
  <si>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</si>
  <si>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</si>
  <si>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</si>
  <si>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</si>
  <si>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</si>
  <si>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</si>
  <si>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</si>
  <si>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</si>
  <si>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</si>
  <si>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</si>
  <si>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</si>
  <si>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</si>
  <si>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</si>
  <si>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</si>
  <si>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</si>
  <si>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</si>
  <si>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</si>
  <si>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</si>
  <si>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</si>
  <si>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</si>
  <si>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</si>
  <si>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</si>
  <si>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</si>
  <si>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</si>
  <si>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</si>
  <si>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</si>
  <si>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</si>
  <si>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</si>
  <si>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</si>
  <si>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</si>
  <si>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</si>
  <si>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</si>
  <si>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</si>
  <si>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</si>
  <si>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</si>
  <si>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</si>
  <si>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</si>
  <si>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</si>
  <si>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</si>
  <si>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</si>
  <si>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</si>
  <si>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</si>
  <si>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</si>
  <si>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</si>
  <si>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</si>
  <si>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</si>
  <si>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</si>
  <si>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</si>
  <si>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</si>
  <si>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</si>
  <si>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</si>
  <si>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</si>
  <si>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</si>
  <si>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</si>
  <si>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</si>
  <si>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</si>
  <si>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</si>
  <si>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</si>
  <si>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</si>
  <si>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</si>
  <si>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</si>
  <si>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</si>
  <si>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</si>
  <si>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</si>
  <si>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</si>
  <si>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</si>
  <si>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</si>
  <si>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</si>
  <si>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</si>
  <si>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</si>
  <si>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</si>
  <si>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</si>
  <si>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</si>
  <si>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</si>
  <si>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</si>
  <si>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</si>
  <si>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</si>
  <si>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</si>
  <si>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</si>
  <si>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</si>
  <si>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</si>
  <si>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</si>
  <si>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</si>
  <si>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</si>
  <si>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</si>
  <si>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</si>
  <si>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</si>
  <si>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</si>
  <si>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</si>
  <si>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</si>
  <si>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</si>
  <si>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</si>
  <si>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</si>
  <si>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</si>
  <si>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</si>
  <si>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</si>
  <si>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</si>
  <si>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</si>
  <si>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</si>
  <si>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</si>
  <si>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</si>
  <si>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</si>
  <si>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</si>
  <si>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</si>
  <si>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</si>
  <si>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</si>
  <si>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</si>
  <si>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</si>
  <si>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</si>
  <si>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</si>
  <si>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</si>
  <si>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</si>
  <si>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</si>
  <si>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</si>
  <si>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</si>
  <si>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</si>
  <si>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</si>
  <si>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</si>
  <si>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</si>
  <si>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</si>
  <si>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</si>
  <si>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</si>
  <si>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</si>
  <si>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</si>
  <si>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</si>
  <si>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</si>
  <si>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</si>
  <si>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</si>
  <si>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</si>
  <si>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</si>
  <si>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</si>
  <si>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</si>
  <si>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</si>
  <si>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</si>
  <si>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</si>
  <si>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</si>
  <si>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</si>
  <si>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</si>
  <si>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</si>
  <si>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</si>
  <si>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</si>
  <si>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</si>
  <si>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</si>
  <si>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</si>
  <si>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</si>
  <si>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</si>
  <si>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</si>
  <si>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</si>
  <si>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</si>
  <si>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</si>
  <si>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</si>
  <si>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</si>
  <si>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</si>
  <si>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</si>
  <si>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</si>
  <si>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</si>
  <si>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</si>
  <si>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</si>
  <si>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</si>
  <si>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</si>
  <si>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</si>
  <si>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</si>
  <si>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</si>
  <si>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</si>
  <si>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</si>
  <si>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</si>
  <si>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</si>
  <si>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</si>
  <si>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</si>
  <si>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</si>
  <si>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</si>
  <si>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</si>
  <si>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</si>
  <si>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</si>
  <si>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</si>
  <si>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</si>
  <si>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</si>
  <si>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</si>
  <si>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</si>
  <si>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</si>
  <si>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</si>
  <si>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</si>
  <si>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</si>
  <si>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</si>
  <si>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</si>
  <si>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</si>
  <si>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</si>
  <si>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</si>
  <si>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</si>
  <si>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</si>
  <si>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</si>
  <si>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</si>
  <si>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</si>
  <si>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</si>
  <si>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</si>
  <si>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</si>
  <si>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</si>
  <si>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</si>
  <si>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</si>
  <si>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</si>
  <si>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</si>
  <si>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</si>
  <si>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</si>
  <si>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</si>
  <si>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</si>
  <si>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</si>
  <si>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</si>
  <si>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</si>
  <si>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</si>
  <si>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</si>
  <si>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</si>
  <si>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</si>
  <si>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</si>
  <si>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</si>
  <si>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</si>
  <si>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</si>
  <si>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</si>
  <si>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</si>
  <si>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</si>
  <si>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</si>
  <si>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</si>
  <si>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</si>
  <si>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</si>
  <si>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</si>
  <si>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</si>
  <si>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</si>
  <si>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</si>
  <si>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</si>
  <si>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</si>
  <si>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</si>
  <si>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</si>
  <si>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</si>
  <si>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</si>
  <si>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</si>
  <si>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</si>
  <si>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</si>
  <si>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</si>
  <si>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</si>
  <si>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</si>
  <si>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</si>
  <si>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</si>
  <si>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</si>
  <si>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</si>
  <si>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</si>
  <si>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</si>
  <si>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</si>
  <si>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</si>
  <si>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</si>
  <si>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</si>
  <si>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</si>
  <si>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</si>
  <si>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</si>
  <si>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</si>
  <si>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</si>
  <si>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</si>
  <si>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</si>
  <si>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</si>
  <si>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</si>
  <si>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</si>
  <si>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</si>
  <si>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</si>
  <si>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</si>
  <si>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</si>
  <si>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</si>
  <si>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</si>
  <si>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</si>
  <si>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</si>
  <si>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</si>
  <si>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</si>
  <si>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</si>
  <si>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</si>
  <si>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</si>
  <si>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</si>
  <si>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</si>
  <si>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</si>
  <si>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</si>
  <si>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</si>
  <si>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</si>
  <si>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</si>
  <si>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</si>
  <si>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</si>
  <si>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</si>
  <si>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</si>
  <si>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</si>
  <si>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</si>
  <si>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</si>
  <si>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</si>
  <si>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</si>
  <si>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</si>
  <si>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</si>
  <si>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</si>
  <si>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</si>
  <si>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</si>
  <si>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</si>
  <si>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</si>
  <si>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</si>
  <si>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</si>
  <si>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</si>
  <si>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</si>
  <si>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</si>
  <si>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</si>
  <si>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</si>
  <si>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</si>
  <si>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</si>
  <si>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</si>
  <si>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</si>
  <si>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</si>
  <si>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</si>
  <si>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</si>
  <si>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</si>
  <si>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</si>
  <si>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</si>
  <si>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</si>
  <si>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</si>
  <si>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</si>
  <si>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</si>
  <si>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</si>
  <si>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</si>
  <si>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</si>
  <si>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</si>
  <si>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</si>
  <si>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</si>
  <si>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</si>
  <si>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</si>
  <si>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</si>
  <si>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</si>
  <si>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</si>
  <si>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</si>
  <si>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</si>
  <si>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</si>
  <si>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</si>
  <si>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</si>
  <si>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</si>
  <si>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</si>
  <si>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</si>
  <si>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</si>
  <si>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</si>
  <si>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</si>
  <si>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</si>
  <si>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</si>
  <si>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</si>
  <si>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</si>
  <si>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</si>
  <si>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</si>
  <si>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</si>
  <si>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</si>
  <si>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</si>
  <si>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</si>
  <si>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</si>
  <si>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</si>
  <si>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</si>
  <si>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</si>
  <si>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</si>
  <si>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</si>
  <si>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</si>
  <si>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</si>
  <si>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</si>
  <si>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</si>
  <si>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</si>
  <si>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</si>
  <si>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</si>
  <si>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</si>
  <si>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</si>
  <si>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</si>
  <si>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</si>
  <si>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</si>
  <si>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</si>
  <si>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</si>
  <si>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</si>
  <si>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</si>
  <si>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</si>
  <si>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</si>
  <si>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</si>
  <si>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</si>
  <si>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</si>
  <si>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</si>
  <si>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</si>
  <si>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</si>
  <si>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</si>
  <si>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</si>
  <si>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</si>
  <si>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</si>
  <si>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</si>
  <si>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</si>
  <si>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</si>
  <si>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</si>
  <si>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</si>
  <si>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</si>
  <si>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</si>
  <si>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</si>
  <si>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</si>
  <si>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</si>
  <si>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</si>
  <si>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</si>
  <si>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</si>
  <si>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</si>
  <si>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</si>
  <si>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</si>
  <si>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</si>
  <si>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</si>
  <si>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</si>
  <si>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</si>
  <si>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</si>
  <si>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</si>
  <si>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</si>
  <si>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</si>
  <si>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</si>
  <si>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</si>
  <si>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</si>
  <si>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</si>
  <si>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</si>
  <si>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</si>
  <si>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</si>
  <si>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</si>
  <si>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</si>
  <si>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</si>
  <si>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</si>
  <si>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</si>
  <si>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</si>
  <si>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</si>
  <si>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</si>
  <si>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</si>
  <si>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</si>
  <si>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</si>
  <si>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</si>
  <si>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</si>
  <si>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</si>
  <si>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</si>
  <si>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</si>
  <si>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</si>
  <si>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</si>
  <si>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</si>
  <si>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</si>
  <si>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</si>
  <si>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</si>
  <si>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</si>
  <si>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</si>
  <si>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</si>
  <si>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</si>
  <si>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</si>
  <si>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</si>
  <si>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</si>
  <si>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</si>
  <si>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</si>
  <si>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</si>
  <si>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</si>
  <si>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</si>
  <si>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</si>
  <si>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</si>
  <si>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</si>
  <si>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</si>
  <si>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</si>
  <si>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</si>
  <si>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</si>
  <si>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</si>
  <si>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</si>
  <si>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</si>
  <si>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</si>
  <si>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</si>
  <si>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</si>
  <si>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</si>
  <si>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</si>
  <si>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</si>
  <si>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</si>
  <si>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</si>
  <si>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</si>
  <si>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</si>
  <si>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</si>
  <si>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</si>
  <si>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</si>
  <si>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</si>
  <si>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</si>
  <si>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</si>
  <si>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</si>
  <si>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</si>
  <si>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</si>
  <si>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</si>
  <si>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</si>
  <si>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</si>
  <si>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</si>
  <si>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</si>
  <si>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</si>
  <si>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</si>
  <si>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</si>
  <si>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</si>
  <si>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</si>
  <si>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</si>
  <si>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</si>
  <si>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</si>
  <si>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</si>
  <si>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</si>
  <si>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</si>
  <si>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</si>
  <si>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</si>
  <si>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</si>
  <si>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</si>
  <si>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</si>
  <si>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</si>
  <si>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</si>
  <si>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</si>
  <si>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</si>
  <si>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</si>
  <si>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</si>
  <si>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</si>
  <si>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</si>
  <si>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</si>
  <si>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</si>
  <si>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</si>
  <si>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</si>
  <si>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</si>
  <si>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</si>
  <si>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</si>
  <si>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</si>
  <si>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</si>
  <si>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</si>
  <si>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</si>
  <si>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</si>
  <si>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</si>
  <si>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</si>
  <si>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</si>
  <si>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</si>
  <si>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</si>
  <si>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</si>
  <si>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</si>
  <si>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</si>
  <si>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</si>
  <si>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</si>
  <si>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</si>
  <si>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</si>
  <si>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</si>
  <si>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</si>
  <si>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</si>
  <si>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</si>
  <si>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</si>
  <si>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</si>
  <si>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</si>
  <si>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</si>
  <si>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</si>
  <si>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</si>
  <si>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</si>
  <si>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</si>
  <si>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</si>
  <si>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</si>
  <si>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</si>
  <si>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</si>
  <si>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</si>
  <si>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</si>
  <si>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</si>
  <si>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</si>
  <si>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</si>
  <si>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</si>
  <si>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</si>
  <si>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</si>
  <si>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</si>
  <si>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</si>
  <si>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</si>
  <si>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</si>
  <si>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</si>
  <si>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</si>
  <si>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</si>
  <si>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</si>
  <si>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</si>
  <si>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</si>
  <si>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</si>
  <si>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</si>
  <si>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</si>
  <si>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</si>
  <si>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</si>
  <si>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</si>
  <si>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</si>
  <si>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</si>
  <si>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</si>
  <si>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</si>
  <si>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</si>
  <si>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</si>
  <si>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</si>
  <si>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</si>
  <si>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</si>
  <si>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</si>
  <si>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</si>
  <si>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</si>
  <si>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</si>
  <si>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</si>
  <si>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</si>
  <si>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</si>
  <si>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</si>
  <si>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</si>
  <si>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</si>
  <si>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</si>
  <si>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</si>
  <si>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</si>
  <si>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</si>
  <si>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</si>
  <si>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</si>
  <si>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</si>
  <si>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</si>
  <si>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</si>
  <si>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</si>
  <si>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</si>
  <si>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</si>
  <si>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</si>
  <si>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</si>
  <si>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</si>
  <si>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</si>
  <si>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</si>
  <si>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</si>
  <si>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</si>
  <si>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</si>
  <si>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</si>
  <si>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</si>
  <si>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</si>
  <si>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</si>
  <si>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</si>
  <si>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</si>
  <si>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</si>
  <si>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</si>
  <si>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</si>
  <si>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</si>
  <si>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</si>
  <si>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</si>
  <si>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</si>
  <si>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</si>
  <si>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</si>
  <si>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</si>
  <si>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</si>
  <si>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</si>
  <si>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</si>
  <si>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</si>
  <si>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</si>
  <si>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</si>
  <si>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</si>
  <si>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</si>
  <si>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</si>
  <si>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</si>
  <si>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</si>
  <si>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</si>
  <si>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</si>
  <si>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</si>
  <si>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</si>
  <si>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</si>
  <si>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</si>
  <si>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</si>
  <si>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</si>
  <si>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</si>
  <si>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</si>
  <si>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</si>
  <si>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</si>
  <si>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</si>
  <si>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</si>
  <si>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</si>
  <si>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</si>
  <si>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</si>
  <si>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</si>
  <si>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</si>
  <si>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</si>
  <si>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</si>
  <si>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</si>
  <si>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</si>
  <si>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</si>
  <si>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</si>
  <si>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</si>
  <si>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</si>
  <si>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</si>
  <si>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</si>
  <si>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</si>
  <si>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</si>
  <si>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</si>
  <si>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</si>
  <si>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</si>
  <si>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</si>
  <si>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</si>
  <si>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</si>
  <si>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</si>
  <si>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</si>
  <si>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</si>
  <si>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</si>
  <si>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</si>
  <si>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</si>
  <si>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</si>
  <si>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</si>
  <si>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</si>
  <si>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</si>
  <si>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</si>
  <si>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</si>
  <si>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</si>
  <si>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</si>
  <si>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</si>
  <si>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</si>
  <si>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</si>
  <si>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</si>
  <si>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</si>
  <si>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</si>
  <si>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</si>
  <si>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</si>
  <si>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</si>
  <si>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</si>
  <si>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</si>
  <si>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</si>
  <si>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</si>
  <si>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</si>
  <si>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</si>
  <si>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</si>
  <si>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</si>
  <si>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</si>
  <si>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</si>
  <si>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</si>
  <si>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</si>
  <si>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</si>
  <si>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</si>
  <si>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</si>
  <si>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</si>
  <si>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</si>
  <si>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</si>
  <si>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</si>
  <si>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</si>
  <si>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</si>
  <si>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</si>
  <si>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</si>
  <si>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</si>
  <si>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</si>
  <si>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</si>
  <si>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</si>
  <si>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</si>
  <si>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</si>
  <si>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</si>
  <si>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</si>
  <si>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</si>
  <si>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</si>
  <si>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</si>
  <si>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</si>
  <si>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</si>
  <si>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</si>
  <si>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</si>
  <si>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</si>
  <si>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</si>
  <si>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</si>
  <si>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</si>
  <si>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</si>
  <si>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</si>
  <si>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</si>
  <si>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</si>
  <si>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</si>
  <si>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</si>
  <si>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</si>
  <si>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</si>
  <si>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</si>
  <si>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</si>
  <si>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</si>
  <si>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</si>
  <si>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</si>
  <si>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</si>
  <si>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</si>
  <si>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</si>
  <si>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</si>
  <si>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</si>
  <si>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</si>
  <si>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</si>
  <si>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</si>
  <si>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</si>
  <si>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</si>
  <si>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</si>
  <si>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</si>
  <si>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</si>
  <si>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</si>
  <si>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</si>
  <si>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</si>
  <si>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</si>
  <si>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</si>
  <si>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</si>
  <si>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</si>
  <si>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</si>
  <si>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</si>
  <si>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</si>
  <si>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</si>
  <si>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</si>
  <si>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</si>
  <si>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</si>
  <si>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</si>
  <si>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</si>
  <si>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</si>
  <si>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</si>
  <si>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</si>
  <si>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</si>
  <si>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</si>
  <si>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</si>
  <si>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</si>
  <si>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</si>
  <si>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</si>
  <si>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</si>
  <si>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</si>
  <si>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</si>
  <si>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</si>
  <si>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</si>
  <si>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</si>
  <si>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</si>
  <si>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</si>
  <si>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</si>
  <si>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</si>
  <si>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</si>
  <si>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</si>
  <si>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</si>
  <si>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</si>
  <si>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</si>
  <si>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</si>
  <si>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</si>
  <si>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</si>
  <si>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</si>
  <si>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</si>
  <si>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</si>
  <si>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</si>
  <si>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</si>
  <si>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</si>
  <si>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</si>
  <si>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</si>
  <si>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</si>
  <si>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</si>
  <si>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</si>
  <si>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</si>
  <si>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</si>
  <si>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</si>
  <si>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</si>
  <si>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</si>
  <si>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</si>
  <si>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</si>
  <si>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</si>
  <si>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</si>
  <si>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</si>
  <si>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</si>
  <si>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</si>
  <si>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</si>
  <si>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</si>
  <si>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</si>
  <si>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</si>
  <si>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</si>
  <si>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</si>
  <si>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</si>
  <si>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</si>
  <si>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</si>
  <si>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</si>
  <si>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</si>
  <si>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</si>
  <si>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</si>
  <si>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</si>
  <si>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</si>
  <si>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</si>
  <si>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</si>
  <si>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</si>
  <si>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</si>
  <si>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</si>
  <si>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</si>
  <si>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</si>
  <si>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</si>
  <si>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</si>
  <si>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</si>
  <si>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</si>
  <si>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</si>
  <si>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</si>
  <si>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</si>
  <si>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</si>
  <si>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</si>
  <si>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</si>
  <si>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</si>
  <si>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</si>
  <si>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</si>
  <si>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</si>
  <si>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</si>
  <si>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</si>
  <si>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</si>
  <si>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</si>
  <si>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</si>
  <si>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</si>
  <si>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</si>
  <si>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</si>
  <si>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</si>
  <si>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</si>
  <si>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</si>
  <si>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</si>
  <si>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</si>
  <si>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</si>
  <si>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</si>
  <si>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</si>
  <si>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</si>
  <si>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</si>
  <si>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</si>
  <si>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</si>
  <si>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</si>
  <si>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</si>
  <si>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</si>
  <si>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</si>
  <si>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</si>
  <si>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</si>
  <si>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</si>
  <si>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</si>
  <si>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</si>
  <si>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</si>
  <si>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</si>
  <si>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</si>
  <si>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</si>
  <si>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</si>
  <si>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</si>
  <si>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</si>
  <si>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</si>
  <si>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</si>
  <si>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</si>
  <si>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</si>
  <si>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</si>
  <si>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</si>
  <si>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</si>
  <si>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</si>
  <si>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</si>
  <si>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</si>
  <si>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</si>
  <si>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</si>
  <si>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</si>
  <si>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</si>
  <si>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</si>
  <si>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</si>
  <si>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</si>
  <si>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</si>
  <si>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</si>
  <si>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</si>
  <si>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</si>
  <si>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</si>
  <si>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</si>
  <si>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</si>
  <si>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</si>
  <si>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</si>
  <si>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</si>
  <si>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</si>
  <si>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</si>
  <si>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</si>
  <si>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</si>
  <si>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</si>
  <si>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</si>
  <si>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</si>
  <si>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</si>
  <si>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</si>
  <si>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</si>
  <si>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</si>
  <si>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</si>
  <si>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</si>
  <si>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</si>
  <si>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</si>
  <si>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</si>
  <si>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</si>
  <si>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</si>
  <si>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</si>
  <si>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</si>
  <si>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</si>
  <si>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</si>
  <si>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</si>
  <si>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</si>
  <si>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</si>
  <si>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</si>
  <si>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</si>
  <si>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</si>
  <si>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</si>
  <si>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</si>
  <si>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</si>
  <si>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</si>
  <si>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</si>
  <si>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</si>
  <si>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</si>
  <si>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</si>
  <si>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</si>
  <si>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</si>
  <si>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</si>
  <si>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</si>
  <si>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</si>
  <si>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</si>
  <si>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</si>
  <si>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</si>
  <si>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</si>
  <si>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</si>
  <si>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</si>
  <si>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</si>
  <si>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</si>
  <si>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</si>
  <si>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</si>
  <si>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</si>
  <si>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</si>
  <si>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</si>
  <si>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</si>
  <si>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</si>
  <si>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</si>
  <si>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</si>
  <si>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</si>
  <si>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</si>
  <si>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</si>
  <si>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</si>
  <si>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</si>
  <si>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</si>
  <si>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</si>
  <si>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</si>
  <si>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</si>
  <si>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</si>
  <si>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</si>
  <si>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</si>
  <si>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</si>
  <si>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</si>
  <si>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</si>
  <si>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</si>
  <si>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</si>
  <si>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</si>
  <si>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</si>
  <si>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</si>
  <si>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</si>
  <si>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</si>
  <si>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</si>
  <si>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</si>
  <si>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</si>
  <si>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</si>
  <si>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</si>
  <si>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</si>
  <si>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</si>
  <si>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</si>
  <si>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</si>
  <si>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</si>
  <si>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</si>
  <si>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</si>
  <si>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</si>
  <si>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</si>
  <si>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</si>
  <si>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</si>
  <si>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</si>
  <si>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</si>
  <si>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</si>
  <si>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</si>
  <si>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</si>
  <si>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</si>
  <si>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</si>
  <si>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</si>
  <si>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</si>
  <si>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</si>
  <si>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</si>
  <si>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</si>
  <si>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</si>
  <si>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</si>
  <si>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</si>
  <si>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</si>
  <si>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</si>
  <si>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</si>
  <si>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</si>
  <si>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</si>
  <si>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</si>
  <si>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</si>
  <si>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</si>
  <si>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</si>
  <si>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</si>
  <si>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</si>
  <si>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</si>
  <si>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</si>
  <si>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</si>
  <si>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</si>
  <si>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</si>
  <si>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</si>
  <si>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</si>
  <si>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</si>
  <si>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</si>
  <si>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</si>
  <si>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</si>
  <si>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</si>
  <si>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</si>
  <si>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</si>
  <si>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</si>
  <si>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</si>
  <si>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</si>
  <si>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</si>
  <si>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</si>
  <si>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</si>
  <si>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</si>
  <si>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</si>
  <si>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</si>
  <si>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</si>
  <si>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</si>
  <si>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</si>
  <si>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</si>
  <si>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</si>
  <si>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</si>
  <si>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</si>
  <si>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</si>
  <si>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</si>
  <si>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</si>
  <si>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</si>
  <si>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</si>
  <si>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</si>
  <si>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</si>
  <si>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</si>
  <si>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</si>
  <si>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</si>
  <si>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</si>
  <si>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</si>
  <si>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</si>
  <si>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</si>
  <si>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</si>
  <si>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</si>
  <si>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</si>
  <si>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</si>
  <si>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</si>
  <si>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</si>
  <si>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</si>
  <si>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</si>
  <si>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</si>
  <si>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</si>
  <si>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</si>
  <si>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</si>
  <si>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</si>
  <si>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</si>
  <si>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</si>
  <si>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</si>
  <si>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</si>
  <si>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</si>
  <si>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</si>
  <si>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</si>
  <si>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</si>
  <si>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</si>
  <si>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</si>
  <si>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</si>
  <si>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</si>
  <si>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</si>
  <si>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</si>
  <si>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</si>
  <si>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</si>
  <si>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</si>
  <si>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</si>
  <si>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</si>
  <si>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</si>
  <si>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</si>
  <si>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</si>
  <si>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</si>
  <si>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</si>
  <si>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</si>
  <si>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</si>
  <si>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</si>
  <si>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</si>
  <si>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</si>
  <si>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</si>
  <si>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</si>
  <si>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</si>
  <si>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</si>
  <si>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</si>
  <si>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</si>
  <si>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</si>
  <si>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</si>
  <si>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</si>
  <si>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</si>
  <si>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</si>
  <si>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</si>
  <si>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</si>
  <si>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</si>
  <si>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</si>
  <si>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</si>
  <si>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</si>
  <si>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</si>
  <si>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</si>
  <si>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</si>
  <si>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</si>
  <si>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</si>
  <si>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</si>
  <si>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</si>
  <si>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</si>
  <si>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</si>
  <si>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</si>
  <si>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</si>
  <si>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</si>
  <si>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</si>
  <si>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</si>
  <si>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</si>
  <si>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</si>
  <si>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</si>
  <si>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</si>
  <si>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</si>
  <si>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</si>
  <si>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</si>
  <si>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</si>
  <si>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</si>
  <si>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</si>
  <si>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</si>
  <si>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</si>
  <si>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</si>
  <si>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</si>
  <si>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</si>
  <si>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</si>
  <si>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</si>
  <si>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</si>
  <si>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</si>
  <si>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</si>
  <si>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</si>
  <si>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</si>
  <si>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</si>
  <si>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</si>
  <si>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</si>
  <si>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</si>
  <si>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</si>
  <si>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</si>
  <si>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</si>
  <si>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</si>
  <si>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</si>
  <si>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</si>
  <si>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</si>
  <si>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</si>
  <si>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</si>
  <si>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</si>
  <si>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</si>
  <si>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</si>
  <si>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</si>
  <si>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</si>
  <si>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</si>
  <si>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</si>
  <si>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</si>
  <si>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</si>
  <si>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</si>
  <si>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</si>
  <si>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</si>
  <si>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</si>
  <si>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</si>
  <si>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</si>
  <si>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</si>
  <si>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</si>
  <si>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</si>
  <si>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</si>
  <si>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</si>
  <si>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</si>
  <si>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</si>
  <si>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</si>
  <si>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</si>
  <si>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</si>
  <si>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</si>
  <si>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</si>
  <si>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</si>
  <si>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</si>
  <si>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</si>
  <si>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</si>
  <si>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</si>
  <si>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</si>
  <si>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</si>
  <si>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</si>
  <si>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</si>
  <si>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</si>
  <si>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</si>
  <si>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</si>
  <si>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</si>
  <si>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</si>
  <si>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</si>
  <si>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</si>
  <si>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</si>
  <si>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</si>
  <si>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</si>
  <si>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</si>
  <si>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</si>
  <si>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</si>
  <si>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</si>
  <si>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</si>
  <si>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</si>
  <si>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</si>
  <si>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</si>
  <si>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</si>
  <si>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</si>
  <si>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</si>
  <si>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</si>
  <si>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</si>
  <si>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</si>
  <si>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</si>
  <si>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</si>
  <si>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</si>
  <si>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</si>
  <si>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</si>
  <si>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</si>
  <si>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</si>
  <si>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</si>
  <si>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</si>
  <si>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</si>
  <si>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</si>
  <si>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</si>
  <si>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</si>
  <si>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</si>
  <si>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</si>
  <si>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</si>
  <si>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</si>
  <si>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</si>
  <si>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</si>
  <si>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</si>
  <si>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</si>
  <si>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</si>
  <si>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</si>
  <si>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</si>
  <si>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</si>
  <si>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</si>
  <si>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</si>
  <si>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</si>
  <si>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</si>
  <si>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</si>
  <si>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</si>
  <si>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</si>
  <si>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</si>
  <si>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</si>
  <si>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</si>
  <si>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</si>
  <si>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</si>
  <si>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</si>
  <si>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</si>
  <si>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</si>
  <si>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</si>
  <si>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</si>
  <si>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</si>
  <si>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</si>
  <si>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</si>
  <si>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</si>
  <si>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</si>
  <si>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</si>
  <si>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</si>
  <si>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</si>
  <si>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</si>
  <si>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</si>
  <si>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</si>
  <si>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</si>
  <si>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</si>
  <si>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</si>
  <si>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</si>
  <si>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</si>
  <si>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</si>
  <si>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</si>
  <si>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</si>
  <si>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</si>
  <si>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</si>
  <si>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</si>
  <si>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</si>
  <si>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</si>
  <si>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</si>
  <si>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</si>
  <si>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</si>
  <si>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</si>
  <si>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</si>
  <si>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</si>
  <si>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</si>
  <si>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</si>
  <si>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</si>
  <si>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</si>
  <si>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</si>
  <si>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</si>
  <si>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</si>
  <si>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</si>
  <si>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</si>
  <si>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</si>
  <si>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</si>
  <si>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</si>
  <si>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</si>
  <si>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</si>
  <si>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</si>
  <si>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</si>
  <si>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</si>
  <si>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</si>
  <si>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</si>
  <si>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</si>
  <si>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</si>
  <si>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</si>
  <si>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</si>
  <si>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</si>
  <si>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</si>
  <si>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</si>
  <si>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</si>
  <si>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</si>
  <si>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</si>
  <si>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</si>
  <si>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</si>
  <si>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</si>
  <si>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</si>
  <si>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</si>
  <si>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</si>
  <si>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</si>
  <si>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</si>
  <si>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</si>
  <si>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</si>
  <si>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</si>
  <si>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</si>
  <si>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</si>
  <si>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</si>
  <si>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</si>
  <si>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</si>
  <si>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</si>
  <si>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</si>
  <si>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</si>
  <si>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</si>
  <si>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</si>
  <si>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</si>
  <si>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</si>
  <si>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</si>
  <si>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</si>
  <si>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</si>
  <si>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</si>
  <si>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</si>
  <si>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</si>
  <si>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</si>
  <si>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</si>
  <si>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</si>
  <si>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</si>
  <si>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</si>
  <si>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</si>
  <si>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</si>
  <si>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</si>
  <si>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</si>
  <si>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</si>
  <si>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</si>
  <si>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</si>
  <si>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</si>
  <si>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</si>
  <si>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</si>
  <si>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</si>
  <si>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</si>
  <si>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</si>
  <si>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</si>
  <si>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</si>
  <si>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</si>
  <si>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</si>
  <si>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</si>
  <si>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</si>
  <si>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</si>
  <si>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</si>
  <si>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</si>
  <si>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</si>
  <si>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</si>
  <si>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</si>
  <si>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</si>
  <si>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</si>
  <si>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</si>
  <si>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</si>
  <si>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</si>
  <si>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</si>
  <si>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</si>
  <si>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</si>
  <si>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</si>
  <si>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</si>
  <si>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</si>
  <si>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</si>
  <si>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</si>
  <si>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</si>
  <si>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</si>
  <si>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</si>
  <si>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</si>
  <si>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</si>
  <si>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</si>
  <si>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</si>
  <si>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</si>
  <si>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</si>
  <si>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</si>
  <si>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</si>
  <si>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</si>
  <si>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</si>
  <si>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</si>
  <si>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</si>
  <si>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</si>
  <si>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</si>
  <si>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</si>
  <si>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</si>
  <si>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</si>
  <si>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</si>
  <si>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</si>
  <si>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</si>
  <si>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</si>
  <si>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</si>
  <si>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</si>
  <si>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</si>
  <si>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</si>
  <si>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</si>
  <si>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</si>
  <si>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</si>
  <si>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</si>
  <si>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</si>
  <si>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</si>
  <si>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</si>
  <si>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</si>
  <si>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</si>
  <si>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</si>
  <si>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</si>
  <si>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</si>
  <si>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</si>
  <si>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</si>
  <si>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</si>
  <si>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</si>
  <si>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</si>
  <si>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</si>
  <si>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</si>
  <si>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</si>
  <si>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</si>
  <si>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</si>
  <si>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</si>
  <si>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</si>
  <si>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</si>
  <si>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</si>
  <si>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</si>
  <si>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</si>
  <si>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</si>
  <si>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</si>
  <si>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</si>
  <si>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</si>
  <si>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</si>
  <si>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</si>
  <si>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</si>
  <si>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</si>
  <si>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</si>
  <si>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</si>
  <si>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</si>
  <si>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</si>
  <si>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</si>
  <si>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</si>
  <si>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</si>
  <si>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</si>
  <si>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</si>
  <si>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</si>
  <si>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</si>
  <si>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</si>
  <si>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</si>
  <si>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</si>
  <si>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</si>
  <si>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</si>
  <si>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</si>
  <si>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</si>
  <si>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</si>
  <si>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</si>
  <si>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</si>
  <si>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</si>
  <si>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</si>
  <si>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</si>
  <si>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</si>
  <si>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</si>
  <si>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</si>
  <si>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</si>
  <si>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</si>
  <si>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</si>
  <si>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</si>
  <si>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</si>
  <si>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</si>
  <si>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</si>
  <si>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</si>
  <si>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</si>
  <si>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</si>
  <si>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</si>
  <si>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</si>
  <si>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</si>
  <si>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</si>
  <si>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</si>
  <si>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</si>
  <si>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</si>
  <si>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</si>
  <si>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</si>
  <si>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</si>
  <si>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</si>
  <si>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</si>
  <si>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</si>
  <si>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</si>
  <si>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</si>
  <si>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</si>
  <si>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</si>
  <si>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</si>
  <si>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</si>
  <si>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</si>
  <si>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</si>
  <si>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</si>
  <si>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</si>
  <si>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</si>
  <si>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</si>
  <si>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</si>
  <si>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</si>
  <si>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</si>
  <si>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</si>
  <si>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</si>
  <si>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</si>
  <si>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</si>
  <si>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</si>
  <si>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</si>
  <si>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</si>
  <si>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</si>
  <si>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</si>
  <si>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</si>
  <si>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</si>
  <si>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</si>
  <si>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</si>
  <si>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</si>
  <si>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</si>
  <si>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</si>
  <si>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</si>
  <si>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</si>
  <si>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</si>
  <si>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</si>
  <si>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</si>
  <si>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</si>
  <si>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</si>
  <si>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</si>
  <si>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</si>
  <si>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</si>
  <si>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</si>
  <si>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</si>
  <si>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</si>
  <si>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</si>
  <si>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</si>
  <si>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</si>
  <si>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</si>
  <si>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</si>
  <si>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</si>
  <si>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</si>
  <si>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</si>
  <si>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</si>
  <si>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</si>
  <si>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</si>
  <si>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</si>
  <si>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</si>
  <si>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</si>
  <si>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</si>
  <si>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</si>
  <si>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</si>
  <si>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</si>
  <si>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</si>
  <si>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</si>
  <si>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</si>
  <si>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</si>
  <si>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</si>
  <si>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</si>
  <si>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</si>
  <si>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</si>
  <si>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</si>
  <si>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</si>
  <si>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</si>
  <si>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</si>
  <si>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</si>
  <si>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</si>
  <si>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</si>
  <si>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</si>
  <si>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</si>
  <si>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</si>
  <si>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</si>
  <si>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</si>
  <si>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</si>
  <si>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</si>
  <si>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</si>
  <si>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</si>
  <si>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</si>
  <si>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</si>
  <si>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</si>
  <si>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</si>
  <si>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</si>
  <si>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</si>
  <si>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</si>
  <si>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</si>
  <si>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</si>
  <si>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</si>
  <si>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</si>
  <si>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</si>
  <si>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</si>
  <si>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</si>
  <si>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</si>
  <si>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</si>
  <si>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</si>
  <si>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</si>
  <si>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</si>
  <si>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</si>
  <si>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</si>
  <si>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</si>
  <si>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</si>
  <si>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</si>
  <si>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</si>
  <si>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</si>
  <si>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</si>
  <si>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</si>
  <si>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</si>
  <si>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</si>
  <si>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</si>
  <si>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</si>
  <si>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</si>
  <si>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</si>
  <si>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</si>
  <si>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</si>
  <si>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</si>
  <si>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</si>
  <si>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</si>
  <si>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</si>
  <si>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</si>
  <si>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</si>
  <si>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</si>
  <si>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</si>
  <si>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</si>
  <si>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</si>
  <si>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</si>
  <si>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</si>
  <si>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</si>
  <si>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</si>
  <si>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</si>
  <si>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</si>
  <si>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</si>
  <si>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</si>
  <si>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</si>
  <si>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</si>
  <si>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</si>
  <si>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</si>
  <si>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</si>
  <si>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</si>
  <si>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</si>
  <si>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</si>
  <si>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</si>
  <si>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</si>
  <si>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</si>
  <si>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</si>
  <si>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</si>
  <si>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</si>
  <si>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</si>
  <si>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</si>
  <si>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</si>
  <si>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</si>
  <si>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</si>
  <si>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</si>
  <si>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</si>
  <si>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</si>
  <si>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</si>
  <si>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</si>
  <si>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</si>
  <si>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</si>
  <si>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</si>
  <si>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</si>
  <si>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</si>
  <si>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</si>
  <si>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</si>
  <si>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</si>
  <si>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</si>
  <si>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</si>
  <si>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</si>
  <si>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</si>
  <si>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</si>
  <si>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</si>
  <si>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</si>
  <si>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</si>
  <si>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</si>
  <si>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</si>
  <si>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</si>
  <si>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</si>
  <si>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</si>
  <si>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</si>
  <si>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</si>
  <si>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</si>
  <si>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</si>
  <si>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</si>
  <si>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</si>
  <si>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</si>
  <si>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</si>
  <si>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</si>
  <si>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</si>
  <si>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</si>
  <si>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</si>
  <si>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</si>
  <si>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</si>
  <si>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</si>
  <si>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</si>
  <si>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</si>
  <si>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</si>
  <si>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</si>
  <si>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</si>
  <si>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</si>
  <si>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</si>
  <si>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</si>
  <si>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</si>
  <si>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</si>
  <si>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</si>
  <si>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</si>
  <si>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</si>
  <si>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</si>
  <si>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</si>
  <si>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</si>
  <si>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</si>
  <si>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</si>
  <si>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</si>
  <si>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</si>
  <si>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</si>
  <si>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</si>
  <si>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</si>
  <si>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</si>
  <si>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</si>
  <si>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</si>
  <si>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</si>
  <si>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</si>
  <si>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</si>
  <si>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</si>
  <si>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</si>
  <si>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</si>
  <si>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</si>
  <si>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</si>
  <si>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</si>
  <si>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</si>
  <si>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</si>
  <si>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</si>
  <si>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</si>
  <si>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</si>
  <si>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</si>
  <si>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</si>
  <si>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</si>
  <si>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</si>
  <si>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</si>
  <si>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</si>
  <si>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</si>
  <si>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</si>
  <si>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</si>
  <si>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</si>
  <si>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</si>
  <si>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</si>
  <si>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</si>
  <si>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</si>
  <si>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</si>
  <si>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</si>
  <si>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</si>
  <si>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</si>
  <si>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</si>
  <si>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</si>
  <si>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</si>
  <si>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</si>
  <si>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</si>
  <si>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</si>
  <si>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</si>
  <si>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</si>
  <si>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</si>
  <si>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</si>
  <si>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</si>
  <si>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</si>
  <si>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</si>
  <si>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</si>
  <si>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</si>
  <si>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</si>
  <si>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</si>
  <si>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</si>
  <si>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</si>
  <si>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</si>
  <si>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</si>
  <si>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</si>
  <si>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</si>
  <si>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</si>
  <si>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</si>
  <si>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</si>
  <si>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</si>
  <si>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</si>
  <si>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</si>
  <si>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</si>
  <si>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</si>
  <si>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</si>
  <si>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</si>
  <si>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</si>
  <si>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</si>
  <si>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</si>
  <si>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</si>
  <si>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</si>
  <si>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</si>
  <si>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</si>
  <si>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</si>
  <si>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</si>
  <si>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</si>
  <si>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</si>
  <si>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</si>
  <si>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</si>
  <si>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</si>
  <si>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</si>
  <si>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</si>
  <si>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</si>
  <si>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</si>
  <si>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</si>
  <si>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</si>
  <si>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</si>
  <si>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</si>
  <si>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</si>
  <si>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</si>
  <si>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</si>
  <si>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</si>
  <si>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</si>
  <si>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</si>
  <si>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</si>
  <si>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</si>
  <si>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</si>
  <si>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</si>
  <si>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</si>
  <si>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</si>
  <si>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</si>
  <si>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</si>
  <si>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</si>
  <si>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</si>
  <si>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</si>
  <si>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</si>
  <si>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</si>
  <si>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</si>
  <si>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</si>
  <si>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</si>
  <si>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</si>
  <si>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</si>
  <si>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</si>
  <si>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</si>
  <si>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</si>
  <si>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</si>
  <si>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</si>
  <si>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</si>
  <si>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</si>
  <si>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</si>
  <si>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</si>
  <si>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</si>
  <si>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</si>
  <si>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</si>
  <si>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</si>
  <si>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</si>
  <si>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</si>
  <si>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</si>
  <si>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</si>
  <si>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</si>
  <si>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</si>
  <si>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</si>
  <si>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</si>
  <si>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</si>
  <si>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</si>
  <si>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</si>
  <si>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</si>
  <si>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</si>
  <si>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</si>
  <si>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</si>
  <si>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</si>
  <si>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</si>
  <si>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</si>
  <si>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</si>
  <si>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</si>
  <si>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</si>
  <si>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</si>
  <si>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</si>
  <si>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</si>
  <si>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</si>
  <si>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</si>
  <si>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</si>
  <si>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</si>
  <si>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</si>
  <si>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</si>
  <si>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</si>
  <si>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</si>
  <si>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</si>
  <si>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</si>
  <si>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</si>
  <si>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</si>
  <si>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</si>
  <si>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</si>
  <si>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</si>
  <si>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</si>
  <si>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</si>
  <si>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</si>
  <si>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</si>
  <si>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</si>
  <si>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</si>
  <si>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</si>
  <si>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</si>
  <si>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</si>
  <si>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</si>
  <si>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</si>
  <si>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</si>
  <si>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</si>
  <si>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</si>
  <si>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</si>
  <si>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</si>
  <si>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</si>
  <si>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</si>
  <si>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</si>
  <si>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</si>
  <si>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</si>
  <si>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</si>
  <si>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</si>
  <si>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</si>
  <si>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</si>
  <si>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</si>
  <si>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</si>
  <si>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</si>
  <si>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</si>
  <si>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</si>
  <si>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</si>
  <si>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</si>
  <si>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</si>
  <si>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</si>
  <si>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</si>
  <si>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</si>
  <si>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</si>
  <si>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</si>
  <si>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</si>
  <si>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</si>
  <si>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</si>
  <si>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</si>
  <si>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</si>
  <si>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</si>
  <si>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</si>
  <si>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</si>
  <si>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</si>
  <si>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</si>
  <si>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</si>
  <si>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</si>
  <si>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</si>
  <si>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</si>
  <si>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</si>
  <si>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</si>
  <si>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</si>
  <si>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</si>
  <si>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</si>
  <si>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</si>
  <si>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</si>
  <si>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</si>
  <si>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</si>
  <si>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</si>
  <si>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</si>
  <si>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</si>
  <si>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</si>
  <si>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</si>
  <si>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</si>
  <si>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</si>
  <si>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</si>
  <si>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</si>
  <si>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</si>
  <si>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</si>
  <si>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</si>
  <si>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</si>
  <si>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</si>
  <si>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</si>
  <si>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</si>
  <si>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</si>
  <si>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</si>
  <si>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</si>
  <si>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</si>
  <si>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</si>
  <si>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</si>
  <si>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</si>
  <si>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</si>
  <si>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</si>
  <si>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</si>
  <si>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</si>
  <si>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</si>
  <si>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</si>
  <si>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</si>
  <si>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</si>
  <si>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</si>
  <si>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</si>
  <si>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</si>
  <si>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</si>
  <si>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</si>
  <si>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</si>
  <si>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</si>
  <si>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</si>
  <si>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</si>
  <si>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</si>
  <si>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</si>
  <si>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</si>
  <si>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</si>
  <si>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</si>
  <si>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</si>
  <si>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</si>
  <si>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</si>
  <si>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</si>
  <si>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</si>
  <si>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</si>
  <si>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</si>
  <si>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</si>
  <si>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</si>
  <si>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</si>
  <si>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</si>
  <si>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</si>
  <si>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</si>
  <si>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</si>
  <si>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</si>
  <si>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</si>
  <si>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</si>
  <si>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</si>
  <si>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</si>
  <si>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</si>
  <si>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</si>
  <si>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</si>
  <si>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</si>
  <si>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</si>
  <si>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</si>
  <si>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</si>
  <si>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</si>
  <si>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</si>
  <si>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</si>
  <si>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</si>
  <si>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</si>
  <si>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</si>
  <si>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</si>
  <si>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</si>
  <si>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</si>
  <si>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</si>
  <si>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</si>
  <si>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</si>
  <si>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</si>
  <si>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</si>
  <si>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</si>
  <si>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</si>
  <si>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</si>
  <si>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</si>
  <si>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</si>
  <si>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</si>
  <si>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</si>
  <si>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</si>
  <si>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</si>
  <si>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</si>
  <si>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</si>
  <si>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</si>
  <si>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</si>
  <si>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</si>
  <si>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</si>
  <si>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</si>
  <si>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</si>
  <si>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</si>
  <si>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</si>
  <si>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</si>
  <si>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</si>
  <si>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</si>
  <si>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</si>
  <si>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</si>
  <si>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</si>
  <si>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</si>
  <si>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</si>
  <si>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</si>
  <si>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</si>
  <si>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</si>
  <si>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</si>
  <si>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</si>
  <si>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</si>
  <si>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</si>
  <si>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</si>
  <si>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</si>
  <si>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</si>
  <si>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</si>
  <si>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</si>
  <si>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</si>
  <si>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</si>
  <si>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</si>
  <si>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</si>
  <si>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</si>
  <si>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</si>
  <si>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</si>
  <si>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</si>
  <si>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</si>
  <si>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</si>
  <si>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</si>
  <si>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</si>
  <si>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</si>
  <si>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</si>
  <si>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</si>
  <si>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</si>
  <si>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</si>
  <si>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</si>
  <si>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</si>
  <si>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</si>
  <si>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</si>
  <si>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</si>
  <si>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</si>
  <si>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</si>
  <si>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</si>
  <si>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</si>
  <si>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</si>
  <si>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</si>
  <si>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</si>
  <si>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</si>
  <si>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</si>
  <si>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</si>
  <si>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</si>
  <si>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</si>
  <si>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</si>
  <si>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</si>
  <si>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</si>
  <si>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</si>
  <si>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</si>
  <si>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</si>
  <si>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</si>
  <si>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</si>
  <si>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</si>
  <si>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</si>
  <si>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</si>
  <si>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</si>
  <si>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</si>
  <si>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</si>
  <si>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</si>
  <si>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</si>
  <si>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</si>
  <si>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</si>
  <si>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</si>
  <si>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</si>
  <si>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</si>
  <si>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</si>
  <si>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</si>
  <si>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</si>
  <si>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</si>
  <si>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</si>
  <si>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</si>
  <si>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</si>
  <si>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</si>
  <si>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</si>
  <si>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</si>
  <si>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</si>
  <si>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</si>
  <si>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</si>
  <si>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</si>
  <si>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</si>
  <si>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</si>
  <si>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</si>
  <si>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</si>
  <si>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</si>
  <si>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</si>
  <si>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</si>
  <si>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</si>
  <si>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</si>
  <si>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</si>
  <si>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</si>
  <si>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</si>
  <si>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</si>
  <si>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</si>
  <si>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</si>
  <si>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</si>
  <si>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</si>
  <si>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</si>
  <si>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</si>
  <si>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</si>
  <si>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</si>
  <si>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</si>
  <si>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</si>
  <si>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</si>
  <si>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</si>
  <si>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</si>
  <si>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</si>
  <si>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</si>
  <si>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</si>
  <si>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</si>
  <si>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</si>
  <si>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</si>
  <si>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</si>
  <si>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</si>
  <si>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</si>
  <si>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</si>
  <si>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</si>
  <si>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</si>
  <si>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</si>
  <si>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</si>
  <si>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</si>
  <si>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</si>
  <si>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</si>
  <si>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</si>
  <si>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</si>
  <si>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</si>
  <si>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</si>
  <si>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</si>
  <si>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</si>
  <si>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</si>
  <si>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</si>
  <si>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</si>
  <si>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</si>
  <si>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</si>
  <si>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</si>
  <si>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</si>
  <si>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</si>
  <si>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</si>
  <si>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</si>
  <si>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</si>
  <si>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</si>
  <si>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</si>
  <si>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</si>
  <si>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</si>
  <si>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</si>
  <si>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</si>
  <si>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</si>
  <si>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</si>
  <si>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</si>
  <si>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</si>
  <si>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</si>
  <si>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</si>
  <si>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</si>
  <si>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</si>
  <si>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</si>
  <si>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</si>
  <si>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</si>
  <si>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</si>
  <si>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</si>
  <si>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</si>
  <si>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</si>
  <si>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</si>
  <si>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</si>
  <si>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</si>
  <si>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</si>
  <si>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</si>
  <si>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</si>
  <si>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</si>
  <si>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</si>
  <si>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</si>
  <si>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</si>
  <si>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</si>
  <si>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</si>
  <si>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</si>
  <si>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</si>
  <si>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</si>
  <si>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</si>
  <si>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</si>
  <si>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</si>
  <si>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</si>
  <si>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</si>
  <si>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</si>
  <si>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</si>
  <si>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</si>
  <si>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</si>
  <si>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</si>
  <si>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</si>
  <si>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</si>
  <si>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</si>
  <si>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</si>
  <si>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</si>
  <si>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</si>
  <si>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</si>
  <si>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</si>
  <si>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</si>
  <si>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</si>
  <si>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</si>
  <si>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</si>
  <si>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</si>
  <si>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</si>
  <si>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</si>
  <si>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</si>
  <si>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</si>
  <si>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</si>
  <si>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</si>
  <si>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</si>
  <si>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</si>
  <si>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</si>
  <si>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</si>
  <si>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</si>
  <si>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</si>
  <si>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</si>
  <si>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</si>
  <si>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</si>
  <si>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</si>
  <si>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</si>
  <si>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</si>
  <si>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</si>
  <si>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</si>
  <si>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</si>
  <si>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</si>
  <si>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</si>
  <si>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</si>
  <si>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</si>
  <si>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</si>
  <si>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</si>
  <si>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</si>
  <si>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</si>
  <si>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</si>
  <si>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</si>
  <si>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</si>
  <si>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</si>
  <si>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</si>
  <si>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</si>
  <si>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</si>
  <si>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</si>
  <si>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</si>
  <si>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</si>
  <si>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</si>
  <si>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</si>
  <si>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</si>
  <si>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</si>
  <si>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</si>
  <si>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</si>
  <si>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</si>
  <si>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</si>
  <si>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</si>
  <si>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</si>
  <si>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</si>
  <si>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</si>
  <si>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</si>
  <si>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</si>
  <si>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</si>
  <si>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</si>
  <si>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</si>
  <si>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</si>
  <si>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</si>
  <si>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</si>
  <si>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</si>
  <si>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</si>
  <si>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</si>
  <si>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</si>
  <si>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</si>
  <si>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</si>
  <si>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</si>
  <si>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</si>
  <si>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</si>
  <si>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</si>
  <si>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</si>
  <si>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</si>
  <si>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</si>
  <si>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</si>
  <si>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</si>
  <si>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</si>
  <si>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</si>
  <si>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</si>
  <si>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</si>
  <si>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</si>
  <si>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</si>
  <si>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</si>
  <si>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</si>
  <si>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</si>
  <si>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</si>
  <si>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</si>
  <si>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</si>
  <si>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</si>
  <si>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</si>
  <si>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</si>
  <si>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</si>
  <si>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</si>
  <si>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</si>
  <si>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</si>
  <si>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</si>
  <si>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</si>
  <si>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</si>
  <si>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</si>
  <si>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</si>
  <si>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</si>
  <si>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</si>
  <si>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</si>
  <si>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</si>
  <si>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</si>
  <si>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</si>
  <si>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</si>
  <si>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</si>
  <si>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</si>
  <si>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</si>
  <si>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</si>
  <si>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</si>
  <si>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</si>
  <si>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</si>
  <si>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</si>
  <si>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</si>
  <si>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</si>
  <si>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</si>
  <si>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</si>
  <si>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</si>
  <si>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</si>
  <si>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</si>
  <si>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</si>
  <si>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</si>
  <si>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</si>
  <si>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</si>
  <si>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</si>
  <si>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</si>
  <si>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</si>
  <si>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</si>
  <si>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</si>
  <si>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</si>
  <si>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</si>
  <si>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</si>
  <si>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</si>
  <si>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</si>
  <si>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</si>
  <si>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</si>
  <si>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</si>
  <si>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</si>
  <si>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</si>
  <si>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</si>
  <si>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</si>
  <si>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</si>
  <si>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</si>
  <si>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</si>
  <si>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</si>
  <si>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</si>
  <si>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</si>
  <si>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</si>
  <si>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</si>
  <si>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</si>
  <si>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</si>
  <si>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</si>
  <si>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</si>
  <si>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</si>
  <si>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</si>
  <si>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</si>
  <si>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</si>
  <si>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</si>
  <si>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</si>
  <si>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</si>
  <si>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</si>
  <si>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</si>
  <si>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</si>
  <si>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</si>
  <si>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</si>
  <si>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</si>
  <si>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</si>
  <si>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</si>
  <si>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</si>
  <si>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</si>
  <si>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</si>
  <si>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</si>
  <si>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</si>
  <si>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</si>
  <si>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</si>
  <si>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</si>
  <si>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</si>
  <si>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</si>
  <si>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</si>
  <si>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</si>
  <si>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</si>
  <si>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</si>
  <si>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</si>
  <si>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</si>
  <si>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</si>
  <si>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</si>
  <si>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</si>
  <si>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</si>
  <si>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</si>
  <si>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</si>
  <si>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</si>
  <si>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</si>
  <si>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</si>
  <si>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</si>
  <si>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</si>
  <si>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</si>
  <si>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</si>
  <si>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</si>
  <si>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</si>
  <si>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</si>
  <si>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</si>
  <si>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</si>
  <si>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</si>
  <si>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</si>
  <si>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</si>
  <si>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</si>
  <si>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</si>
  <si>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</si>
  <si>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</si>
  <si>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</si>
  <si>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</si>
  <si>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</si>
  <si>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</si>
  <si>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</si>
  <si>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</si>
  <si>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</si>
  <si>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</si>
  <si>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</si>
  <si>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</si>
  <si>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</si>
  <si>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</si>
  <si>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</si>
  <si>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</si>
  <si>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</si>
  <si>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</si>
  <si>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</si>
  <si>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</si>
  <si>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</si>
  <si>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</si>
  <si>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</si>
  <si>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</si>
  <si>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</si>
  <si>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</si>
  <si>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</si>
  <si>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</si>
  <si>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</si>
  <si>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</si>
  <si>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</si>
  <si>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</si>
  <si>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</si>
  <si>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</si>
  <si>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</si>
  <si>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</si>
  <si>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</si>
  <si>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</si>
  <si>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</si>
  <si>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</si>
  <si>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</si>
  <si>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</si>
  <si>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</si>
  <si>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</si>
  <si>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</si>
  <si>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</si>
  <si>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</si>
  <si>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</si>
  <si>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</si>
  <si>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</si>
  <si>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</si>
  <si>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</si>
  <si>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</si>
  <si>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</si>
  <si>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</si>
  <si>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</si>
  <si>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</si>
  <si>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</si>
  <si>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</si>
  <si>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</si>
  <si>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</si>
  <si>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</si>
  <si>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</si>
  <si>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</si>
  <si>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</si>
  <si>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</si>
  <si>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</si>
  <si>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</si>
  <si>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</si>
  <si>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</si>
  <si>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</si>
  <si>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</si>
  <si>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</si>
  <si>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</si>
  <si>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</si>
  <si>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</si>
  <si>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</si>
  <si>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</si>
  <si>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</si>
  <si>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</si>
  <si>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</si>
  <si>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</si>
  <si>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</si>
  <si>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</si>
  <si>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</si>
  <si>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</si>
  <si>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</si>
  <si>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</si>
  <si>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</si>
  <si>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</si>
  <si>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</si>
  <si>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</si>
  <si>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</si>
  <si>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</si>
  <si>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</si>
  <si>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</si>
  <si>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</si>
  <si>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</si>
  <si>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</si>
  <si>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</si>
  <si>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</si>
  <si>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</si>
  <si>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</si>
  <si>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</si>
  <si>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</si>
  <si>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</si>
  <si>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</si>
  <si>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</si>
  <si>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</si>
  <si>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</si>
  <si>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</si>
  <si>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</si>
  <si>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</si>
  <si>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</si>
  <si>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</si>
  <si>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</si>
  <si>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</si>
  <si>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</si>
  <si>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</si>
  <si>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</si>
  <si>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</si>
  <si>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</si>
  <si>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</si>
  <si>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</si>
  <si>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</si>
  <si>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</si>
  <si>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</si>
  <si>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</si>
  <si>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</si>
  <si>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</si>
  <si>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</si>
  <si>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</si>
  <si>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</si>
  <si>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</si>
  <si>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</si>
  <si>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</si>
  <si>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</si>
  <si>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</si>
  <si>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</si>
  <si>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</si>
  <si>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</si>
  <si>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</si>
  <si>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</si>
  <si>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</si>
  <si>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</si>
  <si>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</si>
  <si>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</si>
  <si>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</si>
  <si>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</si>
  <si>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</si>
  <si>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</si>
  <si>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</si>
  <si>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</si>
  <si>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</si>
  <si>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</si>
  <si>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</si>
  <si>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</si>
  <si>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</si>
  <si>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</si>
  <si>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</si>
  <si>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</si>
  <si>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</si>
  <si>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</si>
  <si>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</si>
  <si>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</si>
  <si>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</si>
  <si>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</si>
  <si>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</si>
  <si>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</si>
  <si>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</si>
  <si>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</si>
  <si>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</si>
  <si>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</si>
  <si>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</si>
  <si>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</si>
  <si>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</si>
  <si>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</si>
  <si>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</si>
  <si>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</si>
  <si>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</si>
  <si>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</si>
  <si>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</si>
  <si>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</si>
  <si>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</si>
  <si>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</si>
  <si>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</si>
  <si>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</si>
  <si>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</si>
  <si>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</si>
  <si>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</si>
  <si>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</si>
  <si>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</si>
  <si>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</si>
  <si>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</si>
  <si>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</si>
  <si>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</si>
  <si>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</si>
  <si>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</si>
  <si>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</si>
  <si>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</si>
  <si>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</si>
  <si>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</si>
  <si>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</si>
  <si>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</si>
  <si>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</si>
  <si>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</si>
  <si>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</si>
  <si>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</si>
  <si>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</si>
  <si>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</si>
  <si>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</si>
  <si>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</si>
  <si>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</si>
  <si>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</si>
  <si>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</si>
  <si>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</si>
  <si>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</si>
  <si>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</si>
  <si>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</si>
  <si>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</si>
  <si>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</si>
  <si>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</si>
  <si>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</si>
  <si>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</si>
  <si>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</si>
  <si>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</si>
  <si>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</si>
  <si>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</si>
  <si>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</si>
  <si>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</si>
  <si>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</si>
  <si>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</si>
  <si>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</si>
  <si>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</si>
  <si>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</si>
  <si>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</si>
  <si>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</si>
  <si>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</si>
  <si>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</si>
  <si>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</si>
  <si>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</si>
  <si>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</si>
  <si>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</si>
  <si>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</si>
  <si>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</si>
  <si>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</si>
  <si>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</si>
  <si>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</si>
  <si>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</si>
  <si>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</si>
  <si>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</si>
  <si>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</si>
  <si>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</si>
  <si>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</si>
  <si>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</si>
  <si>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</si>
  <si>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</si>
  <si>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</si>
  <si>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</si>
  <si>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</si>
  <si>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</si>
  <si>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</si>
  <si>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</si>
  <si>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</si>
  <si>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</si>
  <si>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</si>
  <si>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</si>
  <si>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</si>
  <si>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</si>
  <si>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</si>
  <si>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</si>
  <si>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</si>
  <si>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</si>
  <si>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</si>
  <si>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</si>
  <si>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</si>
  <si>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</si>
  <si>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</si>
  <si>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</si>
  <si>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</si>
  <si>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</si>
  <si>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</si>
  <si>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</si>
  <si>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</si>
  <si>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</si>
  <si>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</si>
  <si>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</si>
  <si>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</si>
  <si>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</si>
  <si>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</si>
  <si>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</si>
  <si>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</si>
  <si>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</si>
  <si>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</si>
  <si>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</si>
  <si>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</si>
  <si>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</si>
  <si>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</si>
  <si>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</si>
  <si>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</si>
  <si>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</si>
  <si>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</si>
  <si>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</si>
  <si>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</si>
  <si>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</si>
  <si>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</si>
  <si>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</si>
  <si>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</si>
  <si>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</si>
  <si>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</si>
  <si>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</si>
  <si>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</si>
  <si>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</si>
  <si>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</si>
  <si>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</si>
  <si>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</si>
  <si>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</si>
  <si>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</si>
  <si>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</si>
  <si>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</si>
  <si>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</si>
  <si>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</si>
  <si>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</si>
  <si>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</si>
  <si>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</si>
  <si>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</si>
  <si>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</si>
  <si>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</si>
  <si>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</si>
  <si>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</si>
  <si>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</si>
  <si>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</si>
  <si>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</si>
  <si>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</si>
  <si>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</si>
  <si>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</si>
  <si>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</si>
  <si>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</si>
  <si>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</si>
  <si>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</si>
  <si>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</si>
  <si>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</si>
  <si>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</si>
  <si>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</si>
  <si>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</si>
  <si>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</si>
  <si>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</si>
  <si>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</si>
  <si>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</si>
  <si>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</si>
  <si>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</si>
  <si>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</si>
  <si>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</si>
  <si>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</si>
  <si>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</si>
  <si>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</si>
  <si>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</si>
  <si>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</si>
  <si>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</si>
  <si>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</si>
  <si>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</si>
  <si>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</si>
  <si>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</si>
  <si>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</si>
  <si>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</si>
  <si>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</si>
  <si>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</si>
  <si>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</si>
  <si>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</si>
  <si>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</si>
  <si>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</si>
  <si>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</si>
  <si>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</si>
  <si>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</si>
  <si>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</si>
  <si>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</si>
  <si>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</si>
  <si>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</si>
  <si>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</si>
  <si>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</si>
  <si>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</si>
  <si>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</si>
  <si>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</si>
  <si>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</si>
  <si>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</si>
  <si>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</si>
  <si>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</si>
  <si>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</si>
  <si>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</si>
  <si>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</si>
  <si>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</si>
  <si>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</si>
  <si>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</si>
  <si>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</si>
  <si>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</si>
  <si>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</si>
  <si>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</si>
  <si>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</si>
  <si>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</si>
  <si>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</si>
  <si>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</si>
  <si>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</si>
  <si>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</si>
  <si>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</si>
  <si>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</si>
  <si>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</si>
  <si>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</si>
  <si>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</si>
  <si>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</si>
  <si>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</si>
  <si>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</si>
  <si>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</si>
  <si>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</si>
  <si>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</si>
  <si>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</si>
  <si>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</si>
  <si>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</si>
  <si>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</si>
  <si>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</si>
  <si>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</si>
  <si>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</si>
  <si>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</si>
  <si>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</si>
  <si>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</si>
  <si>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</si>
  <si>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</si>
  <si>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</si>
  <si>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</si>
  <si>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</si>
  <si>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</si>
  <si>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</si>
  <si>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</si>
  <si>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</si>
  <si>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</si>
  <si>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</si>
  <si>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</si>
  <si>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</si>
  <si>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</si>
  <si>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</si>
  <si>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</si>
  <si>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</si>
  <si>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</si>
  <si>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</si>
  <si>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</si>
  <si>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</si>
  <si>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</si>
  <si>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</si>
  <si>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</si>
  <si>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</si>
  <si>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</si>
  <si>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</si>
  <si>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</si>
  <si>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</si>
  <si>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</si>
  <si>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</si>
  <si>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</si>
  <si>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</si>
  <si>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</si>
  <si>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</si>
  <si>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</si>
  <si>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</si>
  <si>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</si>
  <si>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</si>
  <si>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</si>
  <si>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</si>
  <si>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</si>
  <si>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</si>
  <si>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</si>
  <si>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</si>
  <si>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</si>
  <si>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</si>
  <si>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</si>
  <si>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</si>
  <si>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</si>
  <si>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</si>
  <si>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</si>
  <si>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</si>
  <si>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</si>
  <si>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</si>
  <si>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</si>
  <si>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</si>
  <si>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</si>
  <si>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</si>
  <si>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</si>
  <si>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</si>
  <si>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</si>
  <si>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</si>
  <si>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</si>
  <si>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</si>
  <si>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</si>
  <si>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</si>
  <si>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</si>
  <si>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</si>
  <si>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</si>
  <si>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</si>
  <si>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</si>
  <si>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</si>
  <si>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</si>
  <si>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</si>
  <si>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</si>
  <si>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</si>
  <si>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</si>
  <si>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</si>
  <si>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</si>
  <si>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</si>
  <si>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</si>
  <si>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</si>
  <si>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</si>
  <si>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</si>
  <si>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</si>
  <si>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</si>
  <si>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</si>
  <si>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</si>
  <si>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</si>
  <si>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</si>
  <si>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</si>
  <si>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</si>
  <si>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</si>
  <si>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</si>
  <si>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</si>
  <si>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</si>
  <si>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</si>
  <si>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</si>
  <si>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</si>
  <si>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</si>
  <si>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</si>
  <si>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</si>
  <si>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</si>
  <si>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</si>
  <si>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</si>
  <si>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</si>
  <si>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</si>
  <si>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</si>
  <si>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</si>
  <si>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</si>
  <si>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</si>
  <si>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</si>
  <si>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</si>
  <si>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</si>
  <si>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</si>
  <si>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</si>
  <si>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</si>
  <si>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</si>
  <si>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</si>
  <si>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</si>
  <si>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</si>
  <si>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</si>
  <si>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</si>
  <si>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</si>
  <si>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</si>
  <si>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</si>
  <si>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</si>
  <si>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</si>
  <si>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</si>
  <si>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</si>
  <si>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</si>
  <si>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</si>
  <si>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</si>
  <si>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</si>
  <si>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</si>
  <si>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</si>
  <si>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</si>
  <si>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</si>
  <si>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</si>
  <si>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</si>
  <si>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</si>
  <si>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</si>
  <si>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</si>
  <si>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</si>
  <si>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</si>
  <si>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</si>
  <si>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</si>
  <si>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</si>
  <si>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</si>
  <si>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</si>
  <si>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</si>
  <si>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</si>
  <si>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</si>
  <si>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</si>
  <si>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</si>
  <si>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</si>
  <si>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</si>
  <si>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</si>
  <si>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</si>
  <si>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</si>
  <si>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</si>
  <si>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</si>
  <si>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</si>
  <si>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</si>
  <si>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</si>
  <si>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</si>
  <si>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</si>
  <si>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</si>
  <si>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</si>
  <si>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</si>
  <si>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</si>
  <si>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</si>
  <si>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</si>
  <si>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</si>
  <si>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</si>
  <si>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</si>
  <si>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</si>
  <si>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</si>
  <si>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</si>
  <si>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</si>
  <si>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</si>
  <si>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</si>
  <si>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</si>
  <si>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</si>
  <si>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</si>
  <si>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</si>
  <si>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</si>
  <si>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</si>
  <si>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</si>
  <si>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</si>
  <si>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</si>
  <si>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</si>
  <si>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</si>
  <si>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</si>
  <si>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</si>
  <si>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</si>
  <si>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</si>
  <si>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</si>
  <si>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</si>
  <si>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</si>
  <si>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</si>
  <si>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</si>
  <si>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</si>
  <si>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</si>
  <si>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</si>
  <si>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</si>
  <si>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</si>
  <si>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</si>
  <si>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</si>
  <si>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</si>
  <si>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</si>
  <si>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</si>
  <si>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</si>
  <si>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</si>
  <si>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</si>
  <si>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</si>
  <si>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</si>
  <si>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</si>
  <si>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</si>
  <si>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</si>
  <si>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</si>
  <si>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</si>
  <si>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</si>
  <si>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</si>
  <si>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</si>
  <si>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</si>
  <si>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</si>
  <si>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</si>
  <si>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</si>
  <si>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</si>
  <si>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</si>
  <si>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</si>
  <si>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</si>
  <si>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</si>
  <si>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</si>
  <si>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</si>
  <si>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</si>
  <si>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</si>
  <si>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</si>
  <si>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</si>
  <si>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</si>
  <si>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</si>
  <si>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</si>
  <si>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</si>
  <si>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</si>
  <si>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</si>
  <si>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</si>
  <si>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</si>
  <si>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</si>
  <si>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</si>
  <si>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</si>
  <si>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</si>
  <si>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</si>
  <si>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</si>
  <si>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</si>
  <si>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</si>
  <si>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</si>
  <si>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</si>
  <si>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</si>
  <si>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</si>
  <si>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</si>
  <si>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</si>
  <si>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</si>
  <si>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</si>
  <si>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</si>
  <si>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</si>
  <si>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</si>
  <si>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</si>
  <si>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</si>
  <si>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</si>
  <si>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</si>
  <si>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</si>
  <si>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</si>
  <si>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</si>
  <si>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</si>
  <si>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</si>
  <si>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</si>
  <si>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</si>
  <si>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</si>
  <si>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</si>
  <si>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</si>
  <si>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</si>
  <si>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</si>
  <si>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</si>
  <si>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</si>
  <si>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</si>
  <si>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</si>
  <si>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</si>
  <si>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</si>
  <si>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</si>
  <si>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</si>
  <si>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</si>
  <si>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</si>
  <si>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</si>
  <si>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</si>
  <si>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</si>
  <si>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</si>
  <si>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</si>
  <si>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</si>
  <si>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</si>
  <si>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</si>
  <si>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</si>
  <si>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</si>
  <si>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</si>
  <si>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</si>
  <si>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</si>
  <si>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</si>
  <si>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</si>
  <si>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</si>
  <si>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</si>
  <si>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</si>
  <si>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</si>
  <si>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</si>
  <si>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</si>
  <si>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</si>
  <si>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</si>
  <si>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</si>
  <si>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</si>
  <si>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</si>
  <si>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</si>
  <si>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</si>
  <si>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</si>
  <si>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</si>
  <si>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</si>
  <si>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</si>
  <si>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</si>
  <si>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</si>
  <si>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</si>
  <si>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</si>
  <si>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</si>
  <si>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</si>
  <si>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</si>
  <si>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</si>
  <si>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</si>
  <si>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</si>
  <si>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</si>
  <si>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</si>
  <si>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</si>
  <si>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</si>
  <si>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</si>
  <si>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</si>
  <si>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</si>
  <si>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</si>
  <si>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</si>
  <si>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</si>
  <si>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</si>
  <si>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</si>
  <si>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</si>
  <si>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</si>
  <si>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</si>
  <si>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</si>
  <si>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</si>
  <si>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</si>
  <si>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</si>
  <si>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</si>
  <si>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</si>
  <si>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</si>
  <si>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</si>
  <si>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</si>
  <si>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</si>
  <si>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</si>
  <si>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</si>
  <si>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</si>
  <si>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</si>
  <si>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</si>
  <si>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</si>
  <si>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</si>
  <si>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</si>
  <si>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</si>
  <si>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</si>
  <si>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</si>
  <si>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</si>
  <si>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</si>
  <si>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</si>
  <si>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</si>
  <si>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</si>
  <si>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</si>
  <si>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</si>
  <si>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</si>
  <si>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</si>
  <si>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</si>
  <si>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</si>
  <si>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</si>
  <si>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</si>
  <si>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</si>
  <si>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</si>
  <si>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</si>
  <si>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</si>
  <si>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</si>
  <si>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</si>
  <si>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</si>
  <si>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</si>
  <si>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</si>
  <si>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</si>
  <si>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</si>
  <si>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</si>
  <si>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</si>
  <si>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</si>
  <si>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</si>
  <si>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</si>
  <si>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</si>
  <si>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</si>
  <si>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</si>
  <si>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</si>
  <si>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</si>
  <si>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</si>
  <si>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</si>
  <si>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</si>
  <si>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</si>
  <si>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</si>
  <si>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</si>
  <si>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</si>
  <si>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</si>
  <si>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</si>
  <si>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</si>
  <si>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</si>
  <si>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</si>
  <si>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</si>
  <si>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</si>
  <si>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</si>
  <si>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</si>
  <si>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</si>
  <si>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</si>
  <si>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</si>
  <si>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</si>
  <si>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</si>
  <si>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</si>
  <si>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</si>
  <si>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</si>
  <si>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</si>
  <si>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</si>
  <si>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</si>
  <si>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</si>
  <si>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</si>
  <si>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</si>
  <si>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</si>
  <si>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</si>
  <si>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</si>
  <si>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</si>
  <si>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</si>
  <si>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</si>
  <si>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</si>
  <si>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</si>
  <si>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</si>
  <si>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</si>
  <si>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</si>
  <si>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</si>
  <si>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</si>
  <si>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</si>
  <si>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</si>
  <si>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</si>
  <si>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</si>
  <si>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</si>
  <si>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</si>
  <si>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</si>
  <si>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</si>
  <si>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</si>
  <si>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</si>
  <si>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</si>
  <si>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</si>
  <si>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</si>
  <si>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</si>
  <si>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</si>
  <si>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</si>
  <si>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</si>
  <si>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</si>
  <si>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</si>
  <si>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</si>
  <si>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</si>
  <si>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</si>
  <si>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</si>
  <si>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</si>
  <si>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</si>
  <si>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</si>
  <si>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</si>
  <si>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</si>
  <si>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</si>
  <si>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</si>
  <si>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</si>
  <si>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</si>
  <si>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</si>
  <si>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</si>
  <si>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</si>
  <si>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</si>
  <si>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</si>
  <si>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</si>
  <si>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</si>
  <si>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</si>
  <si>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</si>
  <si>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</si>
  <si>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</si>
  <si>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</si>
  <si>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</si>
  <si>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</si>
  <si>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</si>
  <si>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</si>
  <si>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</si>
  <si>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</si>
  <si>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</si>
  <si>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</si>
  <si>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</si>
  <si>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</si>
  <si>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</si>
  <si>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</si>
  <si>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</si>
  <si>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</si>
  <si>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</si>
  <si>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</si>
  <si>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</si>
  <si>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</si>
  <si>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</si>
  <si>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</si>
  <si>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</si>
  <si>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</si>
  <si>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</si>
  <si>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</si>
  <si>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</si>
  <si>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</si>
  <si>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</si>
  <si>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</si>
  <si>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</si>
  <si>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</si>
  <si>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</si>
  <si>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</si>
  <si>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</si>
  <si>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</si>
  <si>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</si>
  <si>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</si>
  <si>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</si>
  <si>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</si>
  <si>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</si>
  <si>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</si>
  <si>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</si>
  <si>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</si>
  <si>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</si>
  <si>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</si>
  <si>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</si>
  <si>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</si>
  <si>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</si>
  <si>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</si>
  <si>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</si>
  <si>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</si>
  <si>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</si>
  <si>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</si>
  <si>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</si>
  <si>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</si>
  <si>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</si>
  <si>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</si>
  <si>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</si>
  <si>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</si>
  <si>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</si>
  <si>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</si>
  <si>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</si>
  <si>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</si>
  <si>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</si>
  <si>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</si>
  <si>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</si>
  <si>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</si>
  <si>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</si>
  <si>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</si>
  <si>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</si>
  <si>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</si>
  <si>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</si>
  <si>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</si>
  <si>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</si>
  <si>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</si>
  <si>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</si>
  <si>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</si>
  <si>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</si>
  <si>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</si>
  <si>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</si>
  <si>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</si>
  <si>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</si>
  <si>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</si>
  <si>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</si>
  <si>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</si>
  <si>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</si>
  <si>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</si>
  <si>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</si>
  <si>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</si>
  <si>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</si>
  <si>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</si>
  <si>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</si>
  <si>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</si>
  <si>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</si>
  <si>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</si>
  <si>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</si>
  <si>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</si>
  <si>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</si>
  <si>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</si>
  <si>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</si>
  <si>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</si>
  <si>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</si>
  <si>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</si>
  <si>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</si>
  <si>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</si>
  <si>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</si>
  <si>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</si>
  <si>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</si>
  <si>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</si>
  <si>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</si>
  <si>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</si>
  <si>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</si>
  <si>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</si>
  <si>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</si>
  <si>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</si>
  <si>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</si>
  <si>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</si>
  <si>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</si>
  <si>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</si>
  <si>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</si>
  <si>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</si>
  <si>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</si>
  <si>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</si>
  <si>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</si>
  <si>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</si>
  <si>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</si>
  <si>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</si>
  <si>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</si>
  <si>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</si>
  <si>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</si>
  <si>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</si>
  <si>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</si>
  <si>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</si>
  <si>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</si>
  <si>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</si>
  <si>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</si>
  <si>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</si>
  <si>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</si>
  <si>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</si>
  <si>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</si>
  <si>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</si>
  <si>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</si>
  <si>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</si>
  <si>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</si>
  <si>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</si>
  <si>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</si>
  <si>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</si>
  <si>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</si>
  <si>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</si>
  <si>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</si>
  <si>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</si>
  <si>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</si>
  <si>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</si>
  <si>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</si>
  <si>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</si>
  <si>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</si>
  <si>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</si>
  <si>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</si>
  <si>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</si>
  <si>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</si>
  <si>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</si>
  <si>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</si>
  <si>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</si>
  <si>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</si>
  <si>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</si>
  <si>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</si>
  <si>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</si>
  <si>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</si>
  <si>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</si>
  <si>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</si>
  <si>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</si>
  <si>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</si>
  <si>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</si>
  <si>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</si>
  <si>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</si>
  <si>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</si>
  <si>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</si>
  <si>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</si>
  <si>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</si>
  <si>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</si>
  <si>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</si>
  <si>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</si>
  <si>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</si>
  <si>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</si>
  <si>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</si>
  <si>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</si>
  <si>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</si>
  <si>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</si>
  <si>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</si>
  <si>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</si>
  <si>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</si>
  <si>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</si>
  <si>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</si>
  <si>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</si>
  <si>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</si>
  <si>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</si>
  <si>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</si>
  <si>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</si>
  <si>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</si>
  <si>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</si>
  <si>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</si>
  <si>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</si>
  <si>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</si>
  <si>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</si>
  <si>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</si>
  <si>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</si>
  <si>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</si>
  <si>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</si>
  <si>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</si>
  <si>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</si>
  <si>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</si>
  <si>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</si>
  <si>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</si>
  <si>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</si>
  <si>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</si>
  <si>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</si>
  <si>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</si>
  <si>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</si>
  <si>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</si>
  <si>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</si>
  <si>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</si>
  <si>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</si>
  <si>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</si>
  <si>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</si>
  <si>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</si>
  <si>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</si>
  <si>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</si>
  <si>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</si>
  <si>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</si>
  <si>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</si>
  <si>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</si>
  <si>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</si>
  <si>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</si>
  <si>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</si>
  <si>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</si>
  <si>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</si>
  <si>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</si>
  <si>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</si>
  <si>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</si>
  <si>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</si>
  <si>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</si>
  <si>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</si>
  <si>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</si>
  <si>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</si>
  <si>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</si>
  <si>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</si>
  <si>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</si>
  <si>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</si>
  <si>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</si>
  <si>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</si>
  <si>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</si>
  <si>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</si>
  <si>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</si>
  <si>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</si>
  <si>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</si>
  <si>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</si>
  <si>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</si>
  <si>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</si>
  <si>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</si>
  <si>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</si>
  <si>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</si>
  <si>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</si>
  <si>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</si>
  <si>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</si>
  <si>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</si>
  <si>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</si>
  <si>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</si>
  <si>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</si>
  <si>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</si>
  <si>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</si>
  <si>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</si>
  <si>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</si>
  <si>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</si>
  <si>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</si>
  <si>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</si>
  <si>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</si>
  <si>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</si>
  <si>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</si>
  <si>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</si>
  <si>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</si>
  <si>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</si>
  <si>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</si>
  <si>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</si>
  <si>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</si>
  <si>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</si>
  <si>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</si>
  <si>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</si>
  <si>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</si>
  <si>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</si>
  <si>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</si>
  <si>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</si>
  <si>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</si>
  <si>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</si>
  <si>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</si>
  <si>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</si>
  <si>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</si>
  <si>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</si>
  <si>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</si>
  <si>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</si>
  <si>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</si>
  <si>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</si>
  <si>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</si>
  <si>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</si>
  <si>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</si>
  <si>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</si>
  <si>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</si>
  <si>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</si>
  <si>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</si>
  <si>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</si>
  <si>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</si>
  <si>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</si>
  <si>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</si>
  <si>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</si>
  <si>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</si>
  <si>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</si>
  <si>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</si>
  <si>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</si>
  <si>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</si>
  <si>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</si>
  <si>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</si>
  <si>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</si>
  <si>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</si>
  <si>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</si>
  <si>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</si>
  <si>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</si>
  <si>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</si>
  <si>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</si>
  <si>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</si>
  <si>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</si>
  <si>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</si>
  <si>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</si>
  <si>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</si>
  <si>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</si>
  <si>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</si>
  <si>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</si>
  <si>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</si>
  <si>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</si>
  <si>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</si>
  <si>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</si>
  <si>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</si>
  <si>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</si>
  <si>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</si>
  <si>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</si>
  <si>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</si>
  <si>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</si>
  <si>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</si>
  <si>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</si>
  <si>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</si>
  <si>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</si>
  <si>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</si>
  <si>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</si>
  <si>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</si>
  <si>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</si>
  <si>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</si>
  <si>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</si>
  <si>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</si>
  <si>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</si>
  <si>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</si>
  <si>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</si>
  <si>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</si>
  <si>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</si>
  <si>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</si>
  <si>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</si>
  <si>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</si>
  <si>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</si>
  <si>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</si>
  <si>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</si>
  <si>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</si>
  <si>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</si>
  <si>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</si>
  <si>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</si>
  <si>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</si>
  <si>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</si>
  <si>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</si>
  <si>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</si>
  <si>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</si>
  <si>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</si>
  <si>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</si>
  <si>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</si>
  <si>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</si>
  <si>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</si>
  <si>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</si>
  <si>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</si>
  <si>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</si>
  <si>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</si>
  <si>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</si>
  <si>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</si>
  <si>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</si>
  <si>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</si>
  <si>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</si>
  <si>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</si>
  <si>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</si>
  <si>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</si>
  <si>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</si>
  <si>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</si>
  <si>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</si>
  <si>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</si>
  <si>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</si>
  <si>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</si>
  <si>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</si>
  <si>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</si>
  <si>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</si>
  <si>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</si>
  <si>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</si>
  <si>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</si>
  <si>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</si>
  <si>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</si>
  <si>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</si>
  <si>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</si>
  <si>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</si>
  <si>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</si>
  <si>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</si>
  <si>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</si>
  <si>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</si>
  <si>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</si>
  <si>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</si>
  <si>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</si>
  <si>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</si>
  <si>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</si>
  <si>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</si>
  <si>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</si>
  <si>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</si>
  <si>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</si>
  <si>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</si>
  <si>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</si>
  <si>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</si>
  <si>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</si>
  <si>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</si>
  <si>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</si>
  <si>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</si>
  <si>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</si>
  <si>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</si>
  <si>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</si>
  <si>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</si>
  <si>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</si>
  <si>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</si>
  <si>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</si>
  <si>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</si>
  <si>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</si>
  <si>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</si>
  <si>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</si>
  <si>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</si>
  <si>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</si>
  <si>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</si>
  <si>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</si>
  <si>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</si>
  <si>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</si>
  <si>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</si>
  <si>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</si>
  <si>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</si>
  <si>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</si>
  <si>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</si>
  <si>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</si>
  <si>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</si>
  <si>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</si>
  <si>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</si>
  <si>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</si>
  <si>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</si>
  <si>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</si>
  <si>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</si>
  <si>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</si>
  <si>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</si>
  <si>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</si>
  <si>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</si>
  <si>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</si>
  <si>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</si>
  <si>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</si>
  <si>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</si>
  <si>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</si>
  <si>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</si>
  <si>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</si>
  <si>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</si>
  <si>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</si>
  <si>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</si>
  <si>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</si>
  <si>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</si>
  <si>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</si>
  <si>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</si>
  <si>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</si>
  <si>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</si>
  <si>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</si>
  <si>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</si>
  <si>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</si>
  <si>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</si>
  <si>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</si>
  <si>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</si>
  <si>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</si>
  <si>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</si>
  <si>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</si>
  <si>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</si>
  <si>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</si>
  <si>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</si>
  <si>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</si>
  <si>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</si>
  <si>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</si>
  <si>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</si>
  <si>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</si>
  <si>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</si>
  <si>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</si>
  <si>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</si>
  <si>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</si>
  <si>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</si>
  <si>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</si>
  <si>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</si>
  <si>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</si>
  <si>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</si>
  <si>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</si>
  <si>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</si>
  <si>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</si>
  <si>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</si>
  <si>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</si>
  <si>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</si>
  <si>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</si>
  <si>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</si>
  <si>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</si>
  <si>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</si>
  <si>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</si>
  <si>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</si>
  <si>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</si>
  <si>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</si>
  <si>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</si>
  <si>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</si>
  <si>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</si>
  <si>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</si>
  <si>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</si>
  <si>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</si>
  <si>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</si>
  <si>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</si>
  <si>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</si>
  <si>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</si>
  <si>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</si>
  <si>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</si>
  <si>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</si>
  <si>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</si>
  <si>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</si>
  <si>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</si>
  <si>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</si>
  <si>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</si>
  <si>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</si>
  <si>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</si>
  <si>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</si>
  <si>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</si>
  <si>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</si>
  <si>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</si>
  <si>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</si>
  <si>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</si>
  <si>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</si>
  <si>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</si>
  <si>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</si>
  <si>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</si>
  <si>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</si>
  <si>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</si>
  <si>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</si>
  <si>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</si>
  <si>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</si>
  <si>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</si>
  <si>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</si>
  <si>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</si>
  <si>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</si>
  <si>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</si>
  <si>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</si>
  <si>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</si>
  <si>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</si>
  <si>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</si>
  <si>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</si>
  <si>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</si>
  <si>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</si>
  <si>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</si>
  <si>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</si>
  <si>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</si>
  <si>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</si>
  <si>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</si>
  <si>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</si>
  <si>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</si>
  <si>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</si>
  <si>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</si>
  <si>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</si>
  <si>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</si>
  <si>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</si>
  <si>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</si>
  <si>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</si>
  <si>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</si>
  <si>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</si>
  <si>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</si>
  <si>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</si>
  <si>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</si>
  <si>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</si>
  <si>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</si>
  <si>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</si>
  <si>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</si>
  <si>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</si>
  <si>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</si>
  <si>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</si>
  <si>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</si>
  <si>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</si>
  <si>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</si>
  <si>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</si>
  <si>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</si>
  <si>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</si>
  <si>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</si>
  <si>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</si>
  <si>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</si>
  <si>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</si>
  <si>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</si>
  <si>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</si>
  <si>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</si>
  <si>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</si>
  <si>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</si>
  <si>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</si>
  <si>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</si>
  <si>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</si>
  <si>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</si>
  <si>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</si>
  <si>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</si>
  <si>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</si>
  <si>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</si>
  <si>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</si>
  <si>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</si>
  <si>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</si>
  <si>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</si>
  <si>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</si>
  <si>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</si>
  <si>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</si>
  <si>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</si>
  <si>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</si>
  <si>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</si>
  <si>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</si>
  <si>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</si>
  <si>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</si>
  <si>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</si>
  <si>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</si>
  <si>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</si>
  <si>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</si>
  <si>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</si>
  <si>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</si>
  <si>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</si>
  <si>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</si>
  <si>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</si>
  <si>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</si>
  <si>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</si>
  <si>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</si>
  <si>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</si>
  <si>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</si>
  <si>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</si>
  <si>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</si>
  <si>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</si>
  <si>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</si>
  <si>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</si>
  <si>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</si>
  <si>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</si>
  <si>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</si>
  <si>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</si>
  <si>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</si>
  <si>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</si>
  <si>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</si>
  <si>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</si>
  <si>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</si>
  <si>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</si>
  <si>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</si>
  <si>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</si>
  <si>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</si>
  <si>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</si>
  <si>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</si>
  <si>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</si>
  <si>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</si>
  <si>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</si>
  <si>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</si>
  <si>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</si>
  <si>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</si>
  <si>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</si>
  <si>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</si>
  <si>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</si>
  <si>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</si>
  <si>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</si>
  <si>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</si>
  <si>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</si>
  <si>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</si>
  <si>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</si>
  <si>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</si>
  <si>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</si>
  <si>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</si>
  <si>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</si>
  <si>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</si>
  <si>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</si>
  <si>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</si>
  <si>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</si>
  <si>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</si>
  <si>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</si>
  <si>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</si>
  <si>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</si>
  <si>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</si>
  <si>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</si>
  <si>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</si>
  <si>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</si>
  <si>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</si>
  <si>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</si>
  <si>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</si>
  <si>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</si>
  <si>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</si>
  <si>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</si>
  <si>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</si>
  <si>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</si>
  <si>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</si>
  <si>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</si>
  <si>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</si>
  <si>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</si>
  <si>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</si>
  <si>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</si>
  <si>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</si>
  <si>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</si>
  <si>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</si>
  <si>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</si>
  <si>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</si>
  <si>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</si>
  <si>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</si>
  <si>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</si>
  <si>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</si>
  <si>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</si>
  <si>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</si>
  <si>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</si>
  <si>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</si>
  <si>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</si>
  <si>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</si>
  <si>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</si>
  <si>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</si>
  <si>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</si>
  <si>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</si>
  <si>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</si>
  <si>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</si>
  <si>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</si>
  <si>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</si>
  <si>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</si>
  <si>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</si>
  <si>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</si>
  <si>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</si>
  <si>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</si>
  <si>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</si>
  <si>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</si>
  <si>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</si>
  <si>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</si>
  <si>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</si>
  <si>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</si>
  <si>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</si>
  <si>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</si>
  <si>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</si>
  <si>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</si>
  <si>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</si>
  <si>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</si>
  <si>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</si>
  <si>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</si>
  <si>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</si>
  <si>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</si>
  <si>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</si>
  <si>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</si>
  <si>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</si>
  <si>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</si>
  <si>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</si>
  <si>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</si>
  <si>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</si>
  <si>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</si>
  <si>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</si>
  <si>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</si>
  <si>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</si>
  <si>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</si>
  <si>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</si>
  <si>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</si>
  <si>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</si>
  <si>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</si>
  <si>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</si>
  <si>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</si>
  <si>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</si>
  <si>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</si>
  <si>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</si>
  <si>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</si>
  <si>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</si>
  <si>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</si>
  <si>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</si>
  <si>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</si>
  <si>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</si>
  <si>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</si>
  <si>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</si>
  <si>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</si>
  <si>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</si>
  <si>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</si>
  <si>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</si>
  <si>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</si>
  <si>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</si>
  <si>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</si>
  <si>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</si>
  <si>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</si>
  <si>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</si>
  <si>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</si>
  <si>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</si>
  <si>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</si>
  <si>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</si>
  <si>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</si>
  <si>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</si>
  <si>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</si>
  <si>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</si>
  <si>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</si>
  <si>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</si>
  <si>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</si>
  <si>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</si>
  <si>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</si>
  <si>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</si>
  <si>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</si>
  <si>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</si>
  <si>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</si>
  <si>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</si>
  <si>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</si>
  <si>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</si>
  <si>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</si>
  <si>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</si>
  <si>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</si>
  <si>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</si>
  <si>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</si>
  <si>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</si>
  <si>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</si>
  <si>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</si>
  <si>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</si>
  <si>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</si>
  <si>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</si>
  <si>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</si>
  <si>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</si>
  <si>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</si>
  <si>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</si>
  <si>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</si>
  <si>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</si>
  <si>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</si>
  <si>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</si>
  <si>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</si>
  <si>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</si>
  <si>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</si>
  <si>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</si>
  <si>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</si>
  <si>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</si>
  <si>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</si>
  <si>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</si>
  <si>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</si>
  <si>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</si>
  <si>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</si>
  <si>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</si>
  <si>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</si>
  <si>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</si>
  <si>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</si>
  <si>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</si>
  <si>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</si>
  <si>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</si>
  <si>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</si>
  <si>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</si>
  <si>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</si>
  <si>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</si>
  <si>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</si>
  <si>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</si>
  <si>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</si>
  <si>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</si>
  <si>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</si>
  <si>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</si>
  <si>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</si>
  <si>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</si>
  <si>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</si>
  <si>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</si>
  <si>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</si>
  <si>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</si>
  <si>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</si>
  <si>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</si>
  <si>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</si>
  <si>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</si>
  <si>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</si>
  <si>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</si>
  <si>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</si>
  <si>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</si>
  <si>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</si>
  <si>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</si>
  <si>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</si>
  <si>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</si>
  <si>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</si>
  <si>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</si>
  <si>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</si>
  <si>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</si>
  <si>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</si>
  <si>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</si>
  <si>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</si>
  <si>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</si>
  <si>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</si>
  <si>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</si>
  <si>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</si>
  <si>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</si>
  <si>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</si>
  <si>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</si>
  <si>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</si>
  <si>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</si>
  <si>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</si>
  <si>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</si>
  <si>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</si>
  <si>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</si>
  <si>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</si>
  <si>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</si>
  <si>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</si>
  <si>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</si>
  <si>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</si>
  <si>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</si>
  <si>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</si>
  <si>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</si>
  <si>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</si>
  <si>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</si>
  <si>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</si>
  <si>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</si>
  <si>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</si>
  <si>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</si>
  <si>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</si>
  <si>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</si>
  <si>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</si>
  <si>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</si>
  <si>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</si>
  <si>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</si>
  <si>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</si>
  <si>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</si>
  <si>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</si>
  <si>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</si>
  <si>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</si>
  <si>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</si>
  <si>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</si>
  <si>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</si>
  <si>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</si>
  <si>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</si>
  <si>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</si>
  <si>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</si>
  <si>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</si>
  <si>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</si>
  <si>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</si>
  <si>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</si>
  <si>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</si>
  <si>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</si>
  <si>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</si>
  <si>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</si>
  <si>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</si>
  <si>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</si>
  <si>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</si>
  <si>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</si>
  <si>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</si>
  <si>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</si>
  <si>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</si>
  <si>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</si>
  <si>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</si>
  <si>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</si>
  <si>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</si>
  <si>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</si>
  <si>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</si>
  <si>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</si>
  <si>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</si>
  <si>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</si>
  <si>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</si>
  <si>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</si>
  <si>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</si>
  <si>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</si>
  <si>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</si>
  <si>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</si>
  <si>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</si>
  <si>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</si>
  <si>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</si>
  <si>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</si>
  <si>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</si>
  <si>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</si>
  <si>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</si>
  <si>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</si>
  <si>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</si>
  <si>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</si>
  <si>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</si>
  <si>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</si>
  <si>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</si>
  <si>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</si>
  <si>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</si>
  <si>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</si>
  <si>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</si>
  <si>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</si>
  <si>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</si>
  <si>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</si>
  <si>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</si>
  <si>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</si>
  <si>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</si>
  <si>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</si>
  <si>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</si>
  <si>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</si>
  <si>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</si>
  <si>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</si>
  <si>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</si>
  <si>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</si>
  <si>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</si>
  <si>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</si>
  <si>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</si>
  <si>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</si>
  <si>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</si>
  <si>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</si>
  <si>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</si>
  <si>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</si>
  <si>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</si>
  <si>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</si>
  <si>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</si>
  <si>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</si>
  <si>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</si>
  <si>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</si>
  <si>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</si>
  <si>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</si>
  <si>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</si>
  <si>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</si>
  <si>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</si>
  <si>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</si>
  <si>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</si>
  <si>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</si>
  <si>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</si>
  <si>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</si>
  <si>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</si>
  <si>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</si>
  <si>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</si>
  <si>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</si>
  <si>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</si>
  <si>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</si>
  <si>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</si>
  <si>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</si>
  <si>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</si>
  <si>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</si>
  <si>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</si>
  <si>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</si>
  <si>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</si>
  <si>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</si>
  <si>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</si>
  <si>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</si>
  <si>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</si>
  <si>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</si>
  <si>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</si>
  <si>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</si>
  <si>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</si>
  <si>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</si>
  <si>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</si>
  <si>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</si>
  <si>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</si>
  <si>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</si>
  <si>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</si>
  <si>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</si>
  <si>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</si>
  <si>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</si>
  <si>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</si>
  <si>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</si>
  <si>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</si>
  <si>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</si>
  <si>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</si>
  <si>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</si>
  <si>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</si>
  <si>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</si>
  <si>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</si>
  <si>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</si>
  <si>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</si>
  <si>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</si>
  <si>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</si>
  <si>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</si>
  <si>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</si>
  <si>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</si>
  <si>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</si>
  <si>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</si>
  <si>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</si>
  <si>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</si>
  <si>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</si>
  <si>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</si>
  <si>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</si>
  <si>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</si>
  <si>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</si>
  <si>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</si>
  <si>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</si>
  <si>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</si>
  <si>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</si>
  <si>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</si>
  <si>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</si>
  <si>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</si>
  <si>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</si>
  <si>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</si>
  <si>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</si>
  <si>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</si>
  <si>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</si>
  <si>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</si>
  <si>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</si>
  <si>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</si>
  <si>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</si>
  <si>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</si>
  <si>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</si>
  <si>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</si>
  <si>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</si>
  <si>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</si>
  <si>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</si>
  <si>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</si>
  <si>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</si>
  <si>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</si>
  <si>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</si>
  <si>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</si>
  <si>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</si>
  <si>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</si>
  <si>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</si>
  <si>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</si>
  <si>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</si>
  <si>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</si>
  <si>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</si>
  <si>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</si>
  <si>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</si>
  <si>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</si>
  <si>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</si>
  <si>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</si>
  <si>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</si>
  <si>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</si>
  <si>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</si>
  <si>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</si>
  <si>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</si>
  <si>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</si>
  <si>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</si>
  <si>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</si>
  <si>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</si>
  <si>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</si>
  <si>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</si>
  <si>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</si>
  <si>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</si>
  <si>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</si>
  <si>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</si>
  <si>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</si>
  <si>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</si>
  <si>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</si>
  <si>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</si>
  <si>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</si>
  <si>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</si>
  <si>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</si>
  <si>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</si>
  <si>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</si>
  <si>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</si>
  <si>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</si>
  <si>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</si>
  <si>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</si>
  <si>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</si>
  <si>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</si>
  <si>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</si>
  <si>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</si>
  <si>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</si>
  <si>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</si>
  <si>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</si>
  <si>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</si>
  <si>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</si>
  <si>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</si>
  <si>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</si>
  <si>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</si>
  <si>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</si>
  <si>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</si>
  <si>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</si>
  <si>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</si>
  <si>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</si>
  <si>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</si>
  <si>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</si>
  <si>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</si>
  <si>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</si>
  <si>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</si>
  <si>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</si>
  <si>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</si>
  <si>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</si>
  <si>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</si>
  <si>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</si>
  <si>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</si>
  <si>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</si>
  <si>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</si>
  <si>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</si>
  <si>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</si>
  <si>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</si>
  <si>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</si>
  <si>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</si>
  <si>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</si>
  <si>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</si>
  <si>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</si>
  <si>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</si>
  <si>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</si>
  <si>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</si>
  <si>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</si>
  <si>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</si>
  <si>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</si>
  <si>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</si>
  <si>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</si>
  <si>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</si>
  <si>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</si>
  <si>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</si>
  <si>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</si>
  <si>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</si>
  <si>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</si>
  <si>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</si>
  <si>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</si>
  <si>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</si>
  <si>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</si>
  <si>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</si>
  <si>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</si>
  <si>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</si>
  <si>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</si>
  <si>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</si>
  <si>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</si>
  <si>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</si>
  <si>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</si>
  <si>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</si>
  <si>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</si>
  <si>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</si>
  <si>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</si>
  <si>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</si>
  <si>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</si>
  <si>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</si>
  <si>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</si>
  <si>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</si>
  <si>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</si>
  <si>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</si>
  <si>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</si>
  <si>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</si>
  <si>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</si>
  <si>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</si>
  <si>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</si>
  <si>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</si>
  <si>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</si>
  <si>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</si>
  <si>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</si>
  <si>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</si>
  <si>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</si>
  <si>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</si>
  <si>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</si>
  <si>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</si>
  <si>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</si>
  <si>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</si>
  <si>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</si>
  <si>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</si>
  <si>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</si>
  <si>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</si>
  <si>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</si>
  <si>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</si>
  <si>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</si>
  <si>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</si>
  <si>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</si>
  <si>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</si>
  <si>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</si>
  <si>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</si>
  <si>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</si>
  <si>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</si>
  <si>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</si>
  <si>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</si>
  <si>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</si>
  <si>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</si>
  <si>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</si>
  <si>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</si>
  <si>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</si>
  <si>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</si>
  <si>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</si>
  <si>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</si>
  <si>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</si>
  <si>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</si>
  <si>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</si>
  <si>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</si>
  <si>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</si>
  <si>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</si>
  <si>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</si>
  <si>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</si>
  <si>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</si>
  <si>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</si>
  <si>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</si>
  <si>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</si>
  <si>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</si>
  <si>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</si>
  <si>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</si>
  <si>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</si>
  <si>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</si>
  <si>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</si>
  <si>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</si>
  <si>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</si>
  <si>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</si>
  <si>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</si>
  <si>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</si>
  <si>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</si>
  <si>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</si>
  <si>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</si>
  <si>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</si>
  <si>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</si>
  <si>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</si>
  <si>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</si>
  <si>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</si>
  <si>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</si>
  <si>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</si>
  <si>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</si>
  <si>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</si>
  <si>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</si>
  <si>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</si>
  <si>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</si>
  <si>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</si>
  <si>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</si>
  <si>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</si>
  <si>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</si>
  <si>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</si>
  <si>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</si>
  <si>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</si>
  <si>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</si>
  <si>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</si>
  <si>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</si>
  <si>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</si>
  <si>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</si>
  <si>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</si>
  <si>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</si>
  <si>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</si>
  <si>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</si>
  <si>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</si>
  <si>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</si>
  <si>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</si>
  <si>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</si>
  <si>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</si>
  <si>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</si>
  <si>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</si>
  <si>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</si>
  <si>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</si>
  <si>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</si>
  <si>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</si>
  <si>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</si>
  <si>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</si>
  <si>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</si>
  <si>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</si>
  <si>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</si>
  <si>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</si>
  <si>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</si>
  <si>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</si>
  <si>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</si>
  <si>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</si>
  <si>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</si>
  <si>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</si>
  <si>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</si>
  <si>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</si>
  <si>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</si>
  <si>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</si>
  <si>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</si>
  <si>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</si>
  <si>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</si>
  <si>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</si>
  <si>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</si>
  <si>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</si>
  <si>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</si>
  <si>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</si>
  <si>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</si>
  <si>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</si>
  <si>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</si>
  <si>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</si>
  <si>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</si>
  <si>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</si>
  <si>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</si>
  <si>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</si>
  <si>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</si>
  <si>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</si>
  <si>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</si>
  <si>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</si>
  <si>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</si>
  <si>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</si>
  <si>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</si>
  <si>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</si>
  <si>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</si>
  <si>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</si>
  <si>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</si>
  <si>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</si>
  <si>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</si>
  <si>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</si>
  <si>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</si>
  <si>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</si>
  <si>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</si>
  <si>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</si>
  <si>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</si>
  <si>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</si>
  <si>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</si>
  <si>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</si>
  <si>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</si>
  <si>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</si>
  <si>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</si>
  <si>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</si>
  <si>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</si>
  <si>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</si>
  <si>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</si>
  <si>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</si>
  <si>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</si>
  <si>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</si>
  <si>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</si>
  <si>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</si>
  <si>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</si>
  <si>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</si>
  <si>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</si>
  <si>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</si>
  <si>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</si>
  <si>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</si>
  <si>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</si>
  <si>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</si>
  <si>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</si>
  <si>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</si>
  <si>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</si>
  <si>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</si>
  <si>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</si>
  <si>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</si>
  <si>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</si>
  <si>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</si>
  <si>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</si>
  <si>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</si>
  <si>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</si>
  <si>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</si>
  <si>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</si>
  <si>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</si>
  <si>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</si>
  <si>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</si>
  <si>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</si>
  <si>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</si>
  <si>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</si>
  <si>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</si>
  <si>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</si>
  <si>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</si>
  <si>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</si>
  <si>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</si>
  <si>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</si>
  <si>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</si>
  <si>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</si>
  <si>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</si>
  <si>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</si>
  <si>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</si>
  <si>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</si>
  <si>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</si>
  <si>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</si>
  <si>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</si>
  <si>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</si>
  <si>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</si>
  <si>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</si>
  <si>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</si>
  <si>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</si>
  <si>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</si>
  <si>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</si>
  <si>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</si>
  <si>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</si>
  <si>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</si>
  <si>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</si>
  <si>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</si>
  <si>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</si>
  <si>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</si>
  <si>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</si>
  <si>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</si>
  <si>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</si>
  <si>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</si>
  <si>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</si>
  <si>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</si>
  <si>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</si>
  <si>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</si>
  <si>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</si>
  <si>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</si>
  <si>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</si>
  <si>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</si>
  <si>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</si>
  <si>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</si>
  <si>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</si>
  <si>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</si>
  <si>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</si>
  <si>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</si>
  <si>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</si>
  <si>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</si>
  <si>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</si>
  <si>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</si>
  <si>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</si>
  <si>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</si>
  <si>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</si>
  <si>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</si>
  <si>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</si>
  <si>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</si>
  <si>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</si>
  <si>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</si>
  <si>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</si>
  <si>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</si>
  <si>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</si>
  <si>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</si>
  <si>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</si>
  <si>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</si>
  <si>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</si>
  <si>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</si>
  <si>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</si>
  <si>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</si>
  <si>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</si>
  <si>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</si>
  <si>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</si>
  <si>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</si>
  <si>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</si>
  <si>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</si>
  <si>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</si>
  <si>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</si>
  <si>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</si>
  <si>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</si>
  <si>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</si>
  <si>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</si>
  <si>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</si>
  <si>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</si>
  <si>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</si>
  <si>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</si>
  <si>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</si>
  <si>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</si>
  <si>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</si>
  <si>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</si>
  <si>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</si>
  <si>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</si>
  <si>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</si>
  <si>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</si>
  <si>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</si>
  <si>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</si>
  <si>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</si>
  <si>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</si>
  <si>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</si>
  <si>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</si>
  <si>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</si>
  <si>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</si>
  <si>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</si>
  <si>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</si>
  <si>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</si>
  <si>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</si>
  <si>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</si>
  <si>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</si>
  <si>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</si>
  <si>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</si>
  <si>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</si>
  <si>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</si>
  <si>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</si>
  <si>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</si>
  <si>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</si>
  <si>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</si>
  <si>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</si>
  <si>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</si>
  <si>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</si>
  <si>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</si>
  <si>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</si>
  <si>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</si>
  <si>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</si>
  <si>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</si>
  <si>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</si>
  <si>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</si>
  <si>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</si>
  <si>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</si>
  <si>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</si>
  <si>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</si>
  <si>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</si>
  <si>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</si>
  <si>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</si>
  <si>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</si>
  <si>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</si>
  <si>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</si>
  <si>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</si>
  <si>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</si>
  <si>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</si>
  <si>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</si>
  <si>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</si>
  <si>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</si>
  <si>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</si>
  <si>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</si>
  <si>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</si>
  <si>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</si>
  <si>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</si>
  <si>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</si>
  <si>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</si>
  <si>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</si>
  <si>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</si>
  <si>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</si>
  <si>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</si>
  <si>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</si>
  <si>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</si>
  <si>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</si>
  <si>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</si>
  <si>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</si>
  <si>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</si>
  <si>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</si>
  <si>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</si>
  <si>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</si>
  <si>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</si>
  <si>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</si>
  <si>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</si>
  <si>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</si>
  <si>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</si>
  <si>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</si>
  <si>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</si>
  <si>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</si>
  <si>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</si>
  <si>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</si>
  <si>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</si>
  <si>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</si>
  <si>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</si>
  <si>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</si>
  <si>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</si>
  <si>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</si>
  <si>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</si>
  <si>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</si>
  <si>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</si>
  <si>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</si>
  <si>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</si>
  <si>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</si>
  <si>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</si>
  <si>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</si>
  <si>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</si>
  <si>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</si>
  <si>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</si>
  <si>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</si>
  <si>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</si>
  <si>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</si>
  <si>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</si>
  <si>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</si>
  <si>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</si>
  <si>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</si>
  <si>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</si>
  <si>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</si>
  <si>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</si>
  <si>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</si>
  <si>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</si>
  <si>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</si>
  <si>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</si>
  <si>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</si>
  <si>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</si>
  <si>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</si>
  <si>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</si>
  <si>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</si>
  <si>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</si>
  <si>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</si>
  <si>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</si>
  <si>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</si>
  <si>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</si>
  <si>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</si>
  <si>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</si>
  <si>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</si>
  <si>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</si>
  <si>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</si>
  <si>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</si>
  <si>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</si>
  <si>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</si>
  <si>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</si>
  <si>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</si>
  <si>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</si>
  <si>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</si>
  <si>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</si>
  <si>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</si>
  <si>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</si>
  <si>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</si>
  <si>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</si>
  <si>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</si>
  <si>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</si>
  <si>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</si>
  <si>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</si>
  <si>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</si>
  <si>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</si>
  <si>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</si>
  <si>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</si>
  <si>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</si>
  <si>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</si>
  <si>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</si>
  <si>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</si>
  <si>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</si>
  <si>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</si>
  <si>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</si>
  <si>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</si>
  <si>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</si>
  <si>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</si>
  <si>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</si>
  <si>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</si>
  <si>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</si>
  <si>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</si>
  <si>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</si>
  <si>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</si>
  <si>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</si>
  <si>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</si>
  <si>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</si>
  <si>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</si>
  <si>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</si>
  <si>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</si>
  <si>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</si>
  <si>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</si>
  <si>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</si>
  <si>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</si>
  <si>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</si>
  <si>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</si>
  <si>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</si>
  <si>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</si>
  <si>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</si>
  <si>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</si>
  <si>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</si>
  <si>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</si>
  <si>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</si>
  <si>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</si>
  <si>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</si>
  <si>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</si>
  <si>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</si>
  <si>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</si>
  <si>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</si>
  <si>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</si>
  <si>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</si>
  <si>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</si>
  <si>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</si>
  <si>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</si>
  <si>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</si>
  <si>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</si>
  <si>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</si>
  <si>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</si>
  <si>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</si>
  <si>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</si>
  <si>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</si>
  <si>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</si>
  <si>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</si>
  <si>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</si>
  <si>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</si>
  <si>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</si>
  <si>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</si>
  <si>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</si>
  <si>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</si>
  <si>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</si>
  <si>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</si>
  <si>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</si>
  <si>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</si>
  <si>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</si>
  <si>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</si>
  <si>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</si>
  <si>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</si>
  <si>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</si>
  <si>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</si>
  <si>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</si>
  <si>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</si>
  <si>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</si>
  <si>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</si>
  <si>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</si>
  <si>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</si>
  <si>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</si>
  <si>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</si>
  <si>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</si>
  <si>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</si>
  <si>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</si>
  <si>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</si>
  <si>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</si>
  <si>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</si>
  <si>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</si>
  <si>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</si>
  <si>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</si>
  <si>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</si>
  <si>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</si>
  <si>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</si>
  <si>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</si>
  <si>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</si>
  <si>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</si>
  <si>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</si>
  <si>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</si>
  <si>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</si>
  <si>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</si>
  <si>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</si>
  <si>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</si>
  <si>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</si>
  <si>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</si>
  <si>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</si>
  <si>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</si>
  <si>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</si>
  <si>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</si>
  <si>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</si>
  <si>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</si>
  <si>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</si>
  <si>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</si>
  <si>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</si>
  <si>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</si>
  <si>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</si>
  <si>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</si>
  <si>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</si>
  <si>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</si>
  <si>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</si>
  <si>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</si>
  <si>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</si>
  <si>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</si>
  <si>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</si>
  <si>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</si>
  <si>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</si>
  <si>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</si>
  <si>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</si>
  <si>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</si>
  <si>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</si>
  <si>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</si>
  <si>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</si>
  <si>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</si>
  <si>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</si>
  <si>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</si>
  <si>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</si>
  <si>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</si>
  <si>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</si>
  <si>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</si>
  <si>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</si>
  <si>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</si>
  <si>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</si>
  <si>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</si>
  <si>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</si>
  <si>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</si>
  <si>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</si>
  <si>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</si>
  <si>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</si>
  <si>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</si>
  <si>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</si>
  <si>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</si>
  <si>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</si>
  <si>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</si>
  <si>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</si>
  <si>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</si>
  <si>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</si>
  <si>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</si>
  <si>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</si>
  <si>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</si>
  <si>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</si>
  <si>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</si>
  <si>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</si>
  <si>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</si>
  <si>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</si>
  <si>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</si>
  <si>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</si>
  <si>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</si>
  <si>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</si>
  <si>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</si>
  <si>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</si>
  <si>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</si>
  <si>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</si>
  <si>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</si>
  <si>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</si>
  <si>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</si>
  <si>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</si>
  <si>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</si>
  <si>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</si>
  <si>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</si>
  <si>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</si>
  <si>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</si>
  <si>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</si>
  <si>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</si>
  <si>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</si>
  <si>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</si>
  <si>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</si>
  <si>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</si>
  <si>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</si>
  <si>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</si>
  <si>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</si>
  <si>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</si>
  <si>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</si>
  <si>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</si>
  <si>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</si>
  <si>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</si>
  <si>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</si>
  <si>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</si>
  <si>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</si>
  <si>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</si>
  <si>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</si>
  <si>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</si>
  <si>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</si>
  <si>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</si>
  <si>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</si>
  <si>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</si>
  <si>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</si>
  <si>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</si>
  <si>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</si>
  <si>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</si>
  <si>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</si>
  <si>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</si>
  <si>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</si>
  <si>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</si>
  <si>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</si>
  <si>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</si>
  <si>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</si>
  <si>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</si>
  <si>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</si>
  <si>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</si>
  <si>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</si>
  <si>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</si>
  <si>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</si>
  <si>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</si>
  <si>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</si>
  <si>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</si>
  <si>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</si>
  <si>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</si>
  <si>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</si>
  <si>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</si>
  <si>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</si>
  <si>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</si>
  <si>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</si>
  <si>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</si>
  <si>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</si>
  <si>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</si>
  <si>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</si>
  <si>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</si>
  <si>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</si>
  <si>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</si>
  <si>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</si>
  <si>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</si>
  <si>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</si>
  <si>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</si>
  <si>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</si>
  <si>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</si>
  <si>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</si>
  <si>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</si>
  <si>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</si>
  <si>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</si>
  <si>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</si>
  <si>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</si>
  <si>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</si>
  <si>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</si>
  <si>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</si>
  <si>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</si>
  <si>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</si>
  <si>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</si>
  <si>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</si>
  <si>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</si>
  <si>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</si>
  <si>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</si>
  <si>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</si>
  <si>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</si>
  <si>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</si>
  <si>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</si>
  <si>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</si>
  <si>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</si>
  <si>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</si>
  <si>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</si>
  <si>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</si>
  <si>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</si>
  <si>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</si>
  <si>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</si>
  <si>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</si>
  <si>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</si>
  <si>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</si>
  <si>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</si>
  <si>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</si>
  <si>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</si>
  <si>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</si>
  <si>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</si>
  <si>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</si>
  <si>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</si>
  <si>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</si>
  <si>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</si>
  <si>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</si>
  <si>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</si>
  <si>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</si>
  <si>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</si>
  <si>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</si>
  <si>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</si>
  <si>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</si>
  <si>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</si>
  <si>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</si>
  <si>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</si>
  <si>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</si>
  <si>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</si>
  <si>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</si>
  <si>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</si>
  <si>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</si>
  <si>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</si>
  <si>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</si>
  <si>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</si>
  <si>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</si>
  <si>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</si>
  <si>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</si>
  <si>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</si>
  <si>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</si>
  <si>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</si>
  <si>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</si>
  <si>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</si>
  <si>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</si>
  <si>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</si>
  <si>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</si>
  <si>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</si>
  <si>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</si>
  <si>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</si>
  <si>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</si>
  <si>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</si>
  <si>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</si>
  <si>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</si>
  <si>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</si>
  <si>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</si>
  <si>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</si>
  <si>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</si>
  <si>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</si>
  <si>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</si>
  <si>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</si>
  <si>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</si>
  <si>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</si>
  <si>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</si>
  <si>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</si>
  <si>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</si>
  <si>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</si>
  <si>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</si>
  <si>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</si>
  <si>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</si>
  <si>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</si>
  <si>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</si>
  <si>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</si>
  <si>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</si>
  <si>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</si>
  <si>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</si>
  <si>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</si>
  <si>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</si>
  <si>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</si>
  <si>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</si>
  <si>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</si>
  <si>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</si>
  <si>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</si>
  <si>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</si>
  <si>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</si>
  <si>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</si>
  <si>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</si>
  <si>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</si>
  <si>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</si>
  <si>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</si>
  <si>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</si>
  <si>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</si>
  <si>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</si>
  <si>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</si>
  <si>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</si>
  <si>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</si>
  <si>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</si>
  <si>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</si>
  <si>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</si>
  <si>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</si>
  <si>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</si>
  <si>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</si>
  <si>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</si>
  <si>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</si>
  <si>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</si>
  <si>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</si>
  <si>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</si>
  <si>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</si>
  <si>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</si>
  <si>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</si>
  <si>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</si>
  <si>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</si>
  <si>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</si>
  <si>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</si>
  <si>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</si>
  <si>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</si>
  <si>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</si>
  <si>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</si>
  <si>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</si>
  <si>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</si>
  <si>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</si>
  <si>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</si>
  <si>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</si>
  <si>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</si>
  <si>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</si>
  <si>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</si>
  <si>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</si>
  <si>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</si>
  <si>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</si>
  <si>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</si>
  <si>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</si>
  <si>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</si>
  <si>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</si>
  <si>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</si>
  <si>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</si>
  <si>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</si>
  <si>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</si>
  <si>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</si>
  <si>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</si>
  <si>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</si>
  <si>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</si>
  <si>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</si>
  <si>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</si>
  <si>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</si>
  <si>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</si>
  <si>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</si>
  <si>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</si>
  <si>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</si>
  <si>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</si>
  <si>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</si>
  <si>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</si>
  <si>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</si>
  <si>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</si>
  <si>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</si>
  <si>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</si>
  <si>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</si>
  <si>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</si>
  <si>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</si>
  <si>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</si>
  <si>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</si>
  <si>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</si>
  <si>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</si>
  <si>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</si>
  <si>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</si>
  <si>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</si>
  <si>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</si>
  <si>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</si>
  <si>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</si>
  <si>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</si>
  <si>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</si>
  <si>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</si>
  <si>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</si>
  <si>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</si>
  <si>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</si>
  <si>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</si>
  <si>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</si>
  <si>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</si>
  <si>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</si>
  <si>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</si>
  <si>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</si>
  <si>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</si>
  <si>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</si>
  <si>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</si>
  <si>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</si>
  <si>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</si>
  <si>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</si>
  <si>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</si>
  <si>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</si>
  <si>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</si>
  <si>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</si>
  <si>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</si>
  <si>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</si>
  <si>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</si>
  <si>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</si>
  <si>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</si>
  <si>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</si>
  <si>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</si>
  <si>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</si>
  <si>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</si>
  <si>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</si>
  <si>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</si>
  <si>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</si>
  <si>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</si>
  <si>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</si>
  <si>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</si>
  <si>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</si>
  <si>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</si>
  <si>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</si>
  <si>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</si>
  <si>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</si>
  <si>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</si>
  <si>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</si>
  <si>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</si>
  <si>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</si>
  <si>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</si>
  <si>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</si>
  <si>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</si>
  <si>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</si>
  <si>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</si>
  <si>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</si>
  <si>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</si>
  <si>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</si>
  <si>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</si>
  <si>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</si>
  <si>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</si>
  <si>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</si>
  <si>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</si>
  <si>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</si>
  <si>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</si>
  <si>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</si>
  <si>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</si>
  <si>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</si>
  <si>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</si>
  <si>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</si>
  <si>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</si>
  <si>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</si>
  <si>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</si>
  <si>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</si>
  <si>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</si>
  <si>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</si>
  <si>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</si>
  <si>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</si>
  <si>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</si>
  <si>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</si>
  <si>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</si>
  <si>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</si>
  <si>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</si>
  <si>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</si>
  <si>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</si>
  <si>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</si>
  <si>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</si>
  <si>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</si>
  <si>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</si>
  <si>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</si>
  <si>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</si>
  <si>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</si>
  <si>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</si>
  <si>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</si>
  <si>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</si>
  <si>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</si>
  <si>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</si>
  <si>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</si>
  <si>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</si>
  <si>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</si>
  <si>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</si>
  <si>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</si>
  <si>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</si>
  <si>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</si>
  <si>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</si>
  <si>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</si>
  <si>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</si>
  <si>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</si>
  <si>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</si>
  <si>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</si>
  <si>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</si>
  <si>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</si>
  <si>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</si>
  <si>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</si>
  <si>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</si>
  <si>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</si>
  <si>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</si>
  <si>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</si>
  <si>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</si>
  <si>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</si>
  <si>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</si>
  <si>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</si>
  <si>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</si>
  <si>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</si>
  <si>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</si>
  <si>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</si>
  <si>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</si>
  <si>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</si>
  <si>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</si>
  <si>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</si>
  <si>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</si>
  <si>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</si>
  <si>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</si>
  <si>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</si>
  <si>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</si>
  <si>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</si>
  <si>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</si>
  <si>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</si>
  <si>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</si>
  <si>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</si>
  <si>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</si>
  <si>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</si>
  <si>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</si>
  <si>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</si>
  <si>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</si>
  <si>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</si>
  <si>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</si>
  <si>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</si>
  <si>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</si>
  <si>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</si>
  <si>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</si>
  <si>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</si>
  <si>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</si>
  <si>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</si>
  <si>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</si>
  <si>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</si>
  <si>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</si>
  <si>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</si>
  <si>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</si>
  <si>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</si>
  <si>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</si>
  <si>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</si>
  <si>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</si>
  <si>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</si>
  <si>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</si>
  <si>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</si>
  <si>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</si>
  <si>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</si>
  <si>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</si>
  <si>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</si>
  <si>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</si>
  <si>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</si>
  <si>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</si>
  <si>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</si>
  <si>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</si>
  <si>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</si>
  <si>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</si>
  <si>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</si>
  <si>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</si>
  <si>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</si>
  <si>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</si>
  <si>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</si>
  <si>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</si>
  <si>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</si>
  <si>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</si>
  <si>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</si>
  <si>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</si>
  <si>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</si>
  <si>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</si>
  <si>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</si>
  <si>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</si>
  <si>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</si>
  <si>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</si>
  <si>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</si>
  <si>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</si>
  <si>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</si>
  <si>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</si>
  <si>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</si>
  <si>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</si>
  <si>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</si>
  <si>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</si>
  <si>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</si>
  <si>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</si>
  <si>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</si>
  <si>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</si>
  <si>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</si>
  <si>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</si>
  <si>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</si>
  <si>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</si>
  <si>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</si>
  <si>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</si>
  <si>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</si>
  <si>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</si>
  <si>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</si>
  <si>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</si>
  <si>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</si>
  <si>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</si>
  <si>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</si>
  <si>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</si>
  <si>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</si>
  <si>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</si>
  <si>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</si>
  <si>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</si>
  <si>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</si>
  <si>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</si>
  <si>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</si>
  <si>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</si>
  <si>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</si>
  <si>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</si>
  <si>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</si>
  <si>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</si>
  <si>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</si>
  <si>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</si>
  <si>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</si>
  <si>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</si>
  <si>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</si>
  <si>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</si>
  <si>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</si>
  <si>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</si>
  <si>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</si>
  <si>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</si>
  <si>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</si>
  <si>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</si>
  <si>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</si>
  <si>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</si>
  <si>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</si>
  <si>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</si>
  <si>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</si>
  <si>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</si>
  <si>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</si>
  <si>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</si>
  <si>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</si>
  <si>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</si>
  <si>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</si>
  <si>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</si>
  <si>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</si>
  <si>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</si>
  <si>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</si>
  <si>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</si>
  <si>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</si>
  <si>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</si>
  <si>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</si>
  <si>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</si>
  <si>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</si>
  <si>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</si>
  <si>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</si>
  <si>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</si>
  <si>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</si>
  <si>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</si>
  <si>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</si>
  <si>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</si>
  <si>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</si>
  <si>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</si>
  <si>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</si>
  <si>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</si>
  <si>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</si>
  <si>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</si>
  <si>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</si>
  <si>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</si>
  <si>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</si>
  <si>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</si>
  <si>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</si>
  <si>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</si>
  <si>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</si>
  <si>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</si>
  <si>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</si>
  <si>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</si>
  <si>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</si>
  <si>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</si>
  <si>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</si>
  <si>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</si>
  <si>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</si>
  <si>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</si>
  <si>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</si>
  <si>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</si>
  <si>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</si>
  <si>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</si>
  <si>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</si>
  <si>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</si>
  <si>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</si>
  <si>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</si>
  <si>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</si>
  <si>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</si>
  <si>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</si>
  <si>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</si>
  <si>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</si>
  <si>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</si>
  <si>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</si>
  <si>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</si>
  <si>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</si>
  <si>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</si>
  <si>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</si>
  <si>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</si>
  <si>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</si>
  <si>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</si>
  <si>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</si>
  <si>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</si>
  <si>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</si>
  <si>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</si>
  <si>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</si>
  <si>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</si>
  <si>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</si>
  <si>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</si>
  <si>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</si>
  <si>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</si>
  <si>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</si>
  <si>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</si>
  <si>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</si>
  <si>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</si>
  <si>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</si>
  <si>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</si>
  <si>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</si>
  <si>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</si>
  <si>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</si>
  <si>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</si>
  <si>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</si>
  <si>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</si>
  <si>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</si>
  <si>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</si>
  <si>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</si>
  <si>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</si>
  <si>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</si>
  <si>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</si>
  <si>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</si>
  <si>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</si>
  <si>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</si>
  <si>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</si>
  <si>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</si>
  <si>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</si>
  <si>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</si>
  <si>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</si>
  <si>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</si>
  <si>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</si>
  <si>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</si>
  <si>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</si>
  <si>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</si>
  <si>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</si>
  <si>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</si>
  <si>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</si>
  <si>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</si>
  <si>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</si>
  <si>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</si>
  <si>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</si>
  <si>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</si>
  <si>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</si>
  <si>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</si>
  <si>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</si>
  <si>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</si>
  <si>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</si>
  <si>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</si>
  <si>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</si>
  <si>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</si>
  <si>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</si>
  <si>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</si>
  <si>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</si>
  <si>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</si>
  <si>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</si>
  <si>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</si>
  <si>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</si>
  <si>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</si>
  <si>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</si>
  <si>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</si>
  <si>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</si>
  <si>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</si>
  <si>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</si>
  <si>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</si>
  <si>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</si>
  <si>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</si>
  <si>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</si>
  <si>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</si>
  <si>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</si>
  <si>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</si>
  <si>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</si>
  <si>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</si>
  <si>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</si>
  <si>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</si>
  <si>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</si>
  <si>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</si>
  <si>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</si>
  <si>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</si>
  <si>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</si>
  <si>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</si>
  <si>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</si>
  <si>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</si>
  <si>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</si>
  <si>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</si>
  <si>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</si>
  <si>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</si>
  <si>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</si>
  <si>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</si>
  <si>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</si>
  <si>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</si>
  <si>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</si>
  <si>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</si>
  <si>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</si>
  <si>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</si>
  <si>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</si>
  <si>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</si>
  <si>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</si>
  <si>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</si>
  <si>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</si>
  <si>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</si>
  <si>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</si>
  <si>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</si>
  <si>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</si>
  <si>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</si>
  <si>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</si>
  <si>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</si>
  <si>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</si>
  <si>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</si>
  <si>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</si>
  <si>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</si>
  <si>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</si>
  <si>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</si>
  <si>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</si>
  <si>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</si>
  <si>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</si>
  <si>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</si>
  <si>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</si>
  <si>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</si>
  <si>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</si>
  <si>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</si>
  <si>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</si>
  <si>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</si>
  <si>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</si>
  <si>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</si>
  <si>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</si>
  <si>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</si>
  <si>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</si>
  <si>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</si>
  <si>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</si>
  <si>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</si>
  <si>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</si>
  <si>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</si>
  <si>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</si>
  <si>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</si>
  <si>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</si>
  <si>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</si>
  <si>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</si>
  <si>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</si>
  <si>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</si>
  <si>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</si>
  <si>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</si>
  <si>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</si>
  <si>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</si>
  <si>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</si>
  <si>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</si>
  <si>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</si>
  <si>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</si>
  <si>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</si>
  <si>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</si>
  <si>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</si>
  <si>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</si>
  <si>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</si>
  <si>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</si>
  <si>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</si>
  <si>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</si>
  <si>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</si>
  <si>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</si>
  <si>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</si>
  <si>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</si>
  <si>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</si>
  <si>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</si>
  <si>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</si>
  <si>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</si>
  <si>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</si>
  <si>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</si>
  <si>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</si>
  <si>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</si>
  <si>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</si>
  <si>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</si>
  <si>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</si>
  <si>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</si>
  <si>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</si>
  <si>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</si>
  <si>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</si>
  <si>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</si>
  <si>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</si>
  <si>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</si>
  <si>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</si>
  <si>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</si>
  <si>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</si>
  <si>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</si>
  <si>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</si>
  <si>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</si>
  <si>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</si>
  <si>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</si>
  <si>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</si>
  <si>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</si>
  <si>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</si>
  <si>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</si>
  <si>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</si>
  <si>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</si>
  <si>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</si>
  <si>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</si>
  <si>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</si>
  <si>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</si>
  <si>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</si>
  <si>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</si>
  <si>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</si>
  <si>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</si>
  <si>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</si>
  <si>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</si>
  <si>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</si>
  <si>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</si>
  <si>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</si>
  <si>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</si>
  <si>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</si>
  <si>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</si>
  <si>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</si>
  <si>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</si>
  <si>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</si>
  <si>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</si>
  <si>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</si>
  <si>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</si>
  <si>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</si>
  <si>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</si>
  <si>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</si>
  <si>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</si>
  <si>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</si>
  <si>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</si>
  <si>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</si>
  <si>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</si>
  <si>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</si>
  <si>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</si>
  <si>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</si>
  <si>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</si>
  <si>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</si>
  <si>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</si>
  <si>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</si>
  <si>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</si>
  <si>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</si>
  <si>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</si>
  <si>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</si>
  <si>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</si>
  <si>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</si>
  <si>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</si>
  <si>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</si>
  <si>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</si>
  <si>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</si>
  <si>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</si>
  <si>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</si>
  <si>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</si>
  <si>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</si>
  <si>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</si>
  <si>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</si>
  <si>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</si>
  <si>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</si>
  <si>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</si>
  <si>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</si>
  <si>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</si>
  <si>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</si>
  <si>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</si>
  <si>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</si>
  <si>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</si>
  <si>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</si>
  <si>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</si>
  <si>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</si>
  <si>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</si>
  <si>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</si>
  <si>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</si>
  <si>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</si>
  <si>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</si>
  <si>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</si>
  <si>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</si>
  <si>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</si>
  <si>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</si>
  <si>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</si>
  <si>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</si>
  <si>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</si>
  <si>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</si>
  <si>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</si>
  <si>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</si>
  <si>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</si>
  <si>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</si>
  <si>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</si>
  <si>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</si>
  <si>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</si>
  <si>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</si>
  <si>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</si>
  <si>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</si>
  <si>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</si>
  <si>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</si>
  <si>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</si>
  <si>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</si>
  <si>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</si>
  <si>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</si>
  <si>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</si>
  <si>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</si>
  <si>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</si>
  <si>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</si>
  <si>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</si>
  <si>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</si>
  <si>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</si>
  <si>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</si>
  <si>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</si>
  <si>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</si>
  <si>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</si>
  <si>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</si>
  <si>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</si>
  <si>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</si>
  <si>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</si>
  <si>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</si>
  <si>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</si>
  <si>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</si>
  <si>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</si>
  <si>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</si>
  <si>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</si>
  <si>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</si>
  <si>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</si>
  <si>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</si>
  <si>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</si>
  <si>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</si>
  <si>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</si>
  <si>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</si>
  <si>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</si>
  <si>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</si>
  <si>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</si>
  <si>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</si>
  <si>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</si>
  <si>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</si>
  <si>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</si>
  <si>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</si>
  <si>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</si>
  <si>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</si>
  <si>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</si>
  <si>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</si>
  <si>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</si>
  <si>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</si>
  <si>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</si>
  <si>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</si>
  <si>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</si>
  <si>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</si>
  <si>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</si>
  <si>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</si>
  <si>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</si>
  <si>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</si>
  <si>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</si>
  <si>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</si>
  <si>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</si>
  <si>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</si>
  <si>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</si>
  <si>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</si>
  <si>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</si>
  <si>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</si>
  <si>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</si>
  <si>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</si>
  <si>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</si>
  <si>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</si>
  <si>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</si>
  <si>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</si>
  <si>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</si>
  <si>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</si>
  <si>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</si>
  <si>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</si>
  <si>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</si>
  <si>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</si>
  <si>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</si>
  <si>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</si>
  <si>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</si>
  <si>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</si>
  <si>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</si>
  <si>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</si>
  <si>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</si>
  <si>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</si>
  <si>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</si>
  <si>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</si>
  <si>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</si>
  <si>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</si>
  <si>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</si>
  <si>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</si>
  <si>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</si>
  <si>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</si>
  <si>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</si>
  <si>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</si>
  <si>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</si>
  <si>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</si>
  <si>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</si>
  <si>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</si>
  <si>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</si>
  <si>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</si>
  <si>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</si>
  <si>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</si>
  <si>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</si>
  <si>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</si>
  <si>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</si>
  <si>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</si>
  <si>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</si>
  <si>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</si>
  <si>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</si>
  <si>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</si>
  <si>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</si>
  <si>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</si>
  <si>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</si>
  <si>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</si>
  <si>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</si>
  <si>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</si>
  <si>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</si>
  <si>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</si>
  <si>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</si>
  <si>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</si>
  <si>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</si>
  <si>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</si>
  <si>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</si>
  <si>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</si>
  <si>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</si>
  <si>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</si>
  <si>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</si>
  <si>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</si>
  <si>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</si>
  <si>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</si>
  <si>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</si>
  <si>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</si>
  <si>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</si>
  <si>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</si>
  <si>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</si>
  <si>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</si>
  <si>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</si>
  <si>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</si>
  <si>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</si>
  <si>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</si>
  <si>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</si>
  <si>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</si>
  <si>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</si>
  <si>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</si>
  <si>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</si>
  <si>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</si>
  <si>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</si>
  <si>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</si>
  <si>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</si>
  <si>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</si>
  <si>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</si>
  <si>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</si>
  <si>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</si>
  <si>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</si>
  <si>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</si>
  <si>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</si>
  <si>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</si>
  <si>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</si>
  <si>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</si>
  <si>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</si>
  <si>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</si>
  <si>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</si>
  <si>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</si>
  <si>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</si>
  <si>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</si>
  <si>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</si>
  <si>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</si>
  <si>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</si>
  <si>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</si>
  <si>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</si>
  <si>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</si>
  <si>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</si>
  <si>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</si>
  <si>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</si>
  <si>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</si>
  <si>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</si>
  <si>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</si>
  <si>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</si>
  <si>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</si>
  <si>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</si>
  <si>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</si>
  <si>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</si>
  <si>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</si>
  <si>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</si>
  <si>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</si>
  <si>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</si>
  <si>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</si>
  <si>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</si>
  <si>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</si>
  <si>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</si>
  <si>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</si>
  <si>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</si>
  <si>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</si>
  <si>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</si>
  <si>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</si>
  <si>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</si>
  <si>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</si>
  <si>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</si>
  <si>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</si>
  <si>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</si>
  <si>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</si>
  <si>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</si>
  <si>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</si>
  <si>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</si>
  <si>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</si>
  <si>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</si>
  <si>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</si>
  <si>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</si>
  <si>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</si>
  <si>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</si>
  <si>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</si>
  <si>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</si>
  <si>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</si>
  <si>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</si>
  <si>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</si>
  <si>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</si>
  <si>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</si>
  <si>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</si>
  <si>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</si>
  <si>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</si>
  <si>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</si>
  <si>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</si>
  <si>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</si>
  <si>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</si>
  <si>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</si>
  <si>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</si>
  <si>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</si>
  <si>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</si>
  <si>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</si>
  <si>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</si>
  <si>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</si>
  <si>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</si>
  <si>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</si>
  <si>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</si>
  <si>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</si>
  <si>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</si>
  <si>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</si>
  <si>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</si>
  <si>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</si>
  <si>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</si>
  <si>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</si>
  <si>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</si>
  <si>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</si>
  <si>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</si>
  <si>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</si>
  <si>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</si>
  <si>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</si>
  <si>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</si>
  <si>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</si>
  <si>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</si>
  <si>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</si>
  <si>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</si>
  <si>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</si>
  <si>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</si>
  <si>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</si>
  <si>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</si>
  <si>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</si>
  <si>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</si>
  <si>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</si>
  <si>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</si>
  <si>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</si>
  <si>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</si>
  <si>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</si>
  <si>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</si>
  <si>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</si>
  <si>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</si>
  <si>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</si>
  <si>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</si>
  <si>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</si>
  <si>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</si>
  <si>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</si>
  <si>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</si>
  <si>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</si>
  <si>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</si>
  <si>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</si>
  <si>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</si>
  <si>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</si>
  <si>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</si>
  <si>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</si>
  <si>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</si>
  <si>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</si>
  <si>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</si>
  <si>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</si>
  <si>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</si>
  <si>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</si>
  <si>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</si>
  <si>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</si>
  <si>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</si>
  <si>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</si>
  <si>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</si>
  <si>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</si>
  <si>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</si>
  <si>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</si>
  <si>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</si>
  <si>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</si>
  <si>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</si>
  <si>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</si>
  <si>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</si>
  <si>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</si>
  <si>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</si>
  <si>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</si>
  <si>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</si>
  <si>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</si>
  <si>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</si>
  <si>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</si>
  <si>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</si>
  <si>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</si>
  <si>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</si>
  <si>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</si>
  <si>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</si>
  <si>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</si>
  <si>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</si>
  <si>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</si>
  <si>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</si>
  <si>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</si>
  <si>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</si>
  <si>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</si>
  <si>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</si>
  <si>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</si>
  <si>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</si>
  <si>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</si>
  <si>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</si>
  <si>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</si>
  <si>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</si>
  <si>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</si>
  <si>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</si>
  <si>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</si>
  <si>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</si>
  <si>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</si>
  <si>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</si>
  <si>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</si>
  <si>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</si>
  <si>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</si>
  <si>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</si>
  <si>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</si>
  <si>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</si>
  <si>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</si>
  <si>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</si>
  <si>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</si>
  <si>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</si>
  <si>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</si>
  <si>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</si>
  <si>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</si>
  <si>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</si>
  <si>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</si>
  <si>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</si>
  <si>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</si>
  <si>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</si>
  <si>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</si>
  <si>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</si>
  <si>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</si>
  <si>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</si>
  <si>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</si>
  <si>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</si>
  <si>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</si>
  <si>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</si>
  <si>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</si>
  <si>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</si>
  <si>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</si>
  <si>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</si>
  <si>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</si>
  <si>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</si>
  <si>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</si>
  <si>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</si>
  <si>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</si>
  <si>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</si>
  <si>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</si>
  <si>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</si>
  <si>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</si>
  <si>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</si>
  <si>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</si>
  <si>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</si>
  <si>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</si>
  <si>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</si>
  <si>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</si>
  <si>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</si>
  <si>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</si>
  <si>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</si>
  <si>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</si>
  <si>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</si>
  <si>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</si>
  <si>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</si>
  <si>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</si>
  <si>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</si>
  <si>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</si>
  <si>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</si>
  <si>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</si>
  <si>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</si>
  <si>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</si>
  <si>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</si>
  <si>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</si>
  <si>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</si>
  <si>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</si>
  <si>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</si>
  <si>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</si>
  <si>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</si>
  <si>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</si>
  <si>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</si>
  <si>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</si>
  <si>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</si>
  <si>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</si>
  <si>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</si>
  <si>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</si>
  <si>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</si>
  <si>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</si>
  <si>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</si>
  <si>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</si>
  <si>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</si>
  <si>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</si>
  <si>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</si>
  <si>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</si>
  <si>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</si>
  <si>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</si>
  <si>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</si>
  <si>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</si>
  <si>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</si>
  <si>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</si>
  <si>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</si>
  <si>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</si>
  <si>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</si>
  <si>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</si>
  <si>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</si>
  <si>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</si>
  <si>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</si>
  <si>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</si>
  <si>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</si>
  <si>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</si>
  <si>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</si>
  <si>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</si>
  <si>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</si>
  <si>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</si>
  <si>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</si>
  <si>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</si>
  <si>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</si>
  <si>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</si>
  <si>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</si>
  <si>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</si>
  <si>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</si>
  <si>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</si>
  <si>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</si>
  <si>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</si>
  <si>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</si>
  <si>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</si>
  <si>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</si>
  <si>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</si>
  <si>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</si>
  <si>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</si>
  <si>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</si>
  <si>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</si>
  <si>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</si>
  <si>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</si>
  <si>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</si>
  <si>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</si>
  <si>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</si>
  <si>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</si>
  <si>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</si>
  <si>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</si>
  <si>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</si>
  <si>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</si>
  <si>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</si>
  <si>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</si>
  <si>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</si>
  <si>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</si>
  <si>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</si>
  <si>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</si>
  <si>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</si>
  <si>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</si>
  <si>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</si>
  <si>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</si>
  <si>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</si>
  <si>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</si>
  <si>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</si>
  <si>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</si>
  <si>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</si>
  <si>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</si>
  <si>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</si>
  <si>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</si>
  <si>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</si>
  <si>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</si>
  <si>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</si>
  <si>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</si>
  <si>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</si>
  <si>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</si>
  <si>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</si>
  <si>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</si>
  <si>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</si>
  <si>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</si>
  <si>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</si>
  <si>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</si>
  <si>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</si>
  <si>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</si>
  <si>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</si>
  <si>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</si>
  <si>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</si>
  <si>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</si>
  <si>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</si>
  <si>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</si>
  <si>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</si>
  <si>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</si>
  <si>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</si>
  <si>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</si>
  <si>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</si>
  <si>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</si>
  <si>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</si>
  <si>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</si>
  <si>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</si>
  <si>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</si>
  <si>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</si>
  <si>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</si>
  <si>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</si>
  <si>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</si>
  <si>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</si>
  <si>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</si>
  <si>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</si>
  <si>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</si>
  <si>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</si>
  <si>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</si>
  <si>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</si>
  <si>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</si>
  <si>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</si>
  <si>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</si>
  <si>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</si>
  <si>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</si>
  <si>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</si>
  <si>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</si>
  <si>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</si>
  <si>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</si>
  <si>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</si>
  <si>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</si>
  <si>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</si>
  <si>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</si>
  <si>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</si>
  <si>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</si>
  <si>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</si>
  <si>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</si>
  <si>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</si>
  <si>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</si>
  <si>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</si>
  <si>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</si>
  <si>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</si>
  <si>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</si>
  <si>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</si>
  <si>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</si>
  <si>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</si>
  <si>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</si>
  <si>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</si>
  <si>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</si>
  <si>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</si>
  <si>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</si>
  <si>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</si>
  <si>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</si>
  <si>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</si>
  <si>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</si>
  <si>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</si>
  <si>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</si>
  <si>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</si>
  <si>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</si>
  <si>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</si>
  <si>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</si>
  <si>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</si>
  <si>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</si>
  <si>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</si>
  <si>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</si>
  <si>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</si>
  <si>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</si>
  <si>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</si>
  <si>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</si>
  <si>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</si>
  <si>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</si>
  <si>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</si>
  <si>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</si>
  <si>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</si>
  <si>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</si>
  <si>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</si>
  <si>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</si>
  <si>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</si>
  <si>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</si>
  <si>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</si>
  <si>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</si>
  <si>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</si>
  <si>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</si>
  <si>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</si>
  <si>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</si>
  <si>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</si>
  <si>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</si>
  <si>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</si>
  <si>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</si>
  <si>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</si>
  <si>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</si>
  <si>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</si>
  <si>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</si>
  <si>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</si>
  <si>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</si>
  <si>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</si>
  <si>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</si>
  <si>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</si>
  <si>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</si>
  <si>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</si>
  <si>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</si>
  <si>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</si>
  <si>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</si>
  <si>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</si>
  <si>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</si>
  <si>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</si>
  <si>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</si>
  <si>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</si>
  <si>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</si>
  <si>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</si>
  <si>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</si>
  <si>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</si>
  <si>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</si>
  <si>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</si>
  <si>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</si>
  <si>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</si>
  <si>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</si>
  <si>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</si>
  <si>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</si>
  <si>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</si>
  <si>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</si>
  <si>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</si>
  <si>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</si>
  <si>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</si>
  <si>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</si>
  <si>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</si>
  <si>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</si>
  <si>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</si>
  <si>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</si>
  <si>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</si>
  <si>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</si>
  <si>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</si>
  <si>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</si>
  <si>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</si>
  <si>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</si>
  <si>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</si>
  <si>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</si>
  <si>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</si>
  <si>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</si>
  <si>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</si>
  <si>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</si>
  <si>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</si>
  <si>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</si>
  <si>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</si>
  <si>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</si>
  <si>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</si>
  <si>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</si>
  <si>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</si>
  <si>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</si>
  <si>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</si>
  <si>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</si>
  <si>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</si>
  <si>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</si>
  <si>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</si>
  <si>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</si>
  <si>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</si>
  <si>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</si>
  <si>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</si>
  <si>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</si>
  <si>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</si>
  <si>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</si>
  <si>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</si>
  <si>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</si>
  <si>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</si>
  <si>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</si>
  <si>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</si>
  <si>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</si>
  <si>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</si>
  <si>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</si>
  <si>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</si>
  <si>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</si>
  <si>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</si>
  <si>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</si>
  <si>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</si>
  <si>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</si>
  <si>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</si>
  <si>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</si>
  <si>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</si>
  <si>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</si>
  <si>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</si>
  <si>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</si>
  <si>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</si>
  <si>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</si>
  <si>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</si>
  <si>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</si>
  <si>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</si>
  <si>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</si>
  <si>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</si>
  <si>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</si>
  <si>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</si>
  <si>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</si>
  <si>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</si>
  <si>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</si>
  <si>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</si>
  <si>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</si>
  <si>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</si>
  <si>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</si>
  <si>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</si>
  <si>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</si>
  <si>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</si>
  <si>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</si>
  <si>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</si>
  <si>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</si>
  <si>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</si>
  <si>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</si>
  <si>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</si>
  <si>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</si>
  <si>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</si>
  <si>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</si>
  <si>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</si>
  <si>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</si>
  <si>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</si>
  <si>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</si>
  <si>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</si>
  <si>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</si>
  <si>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</si>
  <si>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</si>
  <si>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</si>
  <si>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</si>
  <si>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</si>
  <si>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</si>
  <si>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</si>
  <si>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</si>
  <si>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</si>
  <si>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</si>
  <si>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</si>
  <si>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</si>
  <si>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</si>
  <si>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</si>
  <si>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</si>
  <si>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</si>
  <si>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</si>
  <si>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</si>
  <si>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</si>
  <si>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</si>
  <si>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</si>
  <si>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</si>
  <si>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</si>
  <si>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</si>
  <si>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</si>
  <si>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</si>
  <si>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</si>
  <si>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</si>
  <si>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</si>
  <si>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</si>
  <si>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</si>
  <si>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</si>
  <si>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</si>
  <si>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</si>
  <si>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</si>
  <si>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</si>
  <si>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</si>
  <si>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</si>
  <si>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</si>
  <si>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</si>
  <si>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</si>
  <si>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</si>
  <si>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</si>
  <si>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</si>
  <si>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</si>
  <si>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</si>
  <si>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</si>
  <si>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</si>
  <si>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</si>
  <si>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</si>
  <si>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</si>
  <si>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</si>
  <si>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</si>
  <si>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</si>
  <si>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</si>
  <si>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</si>
  <si>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</si>
  <si>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</si>
  <si>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</si>
  <si>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</si>
  <si>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</si>
  <si>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</si>
  <si>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</si>
  <si>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</si>
  <si>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</si>
  <si>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</si>
  <si>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</si>
  <si>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</si>
  <si>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</si>
  <si>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</si>
  <si>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</si>
  <si>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</si>
  <si>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</si>
  <si>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</si>
  <si>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</si>
  <si>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</si>
  <si>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</si>
  <si>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</si>
  <si>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</si>
  <si>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</si>
  <si>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</si>
  <si>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</si>
  <si>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</si>
  <si>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</si>
  <si>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</si>
  <si>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</si>
  <si>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</si>
  <si>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</si>
  <si>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</si>
  <si>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</si>
  <si>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</si>
  <si>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</si>
  <si>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</si>
  <si>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</si>
  <si>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</si>
  <si>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</si>
  <si>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</si>
  <si>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</si>
  <si>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</si>
  <si>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</si>
  <si>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</si>
  <si>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</si>
  <si>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</si>
  <si>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</si>
  <si>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</si>
  <si>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</si>
  <si>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</si>
  <si>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</si>
  <si>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</si>
  <si>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</si>
  <si>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</si>
  <si>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</si>
  <si>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</si>
  <si>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</si>
  <si>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</si>
  <si>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</si>
  <si>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</si>
  <si>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</si>
  <si>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</si>
  <si>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</si>
  <si>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</si>
  <si>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</si>
  <si>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</si>
  <si>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</si>
  <si>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</si>
  <si>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</si>
  <si>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</si>
  <si>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</si>
  <si>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</si>
  <si>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</si>
  <si>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</si>
  <si>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</si>
  <si>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</si>
  <si>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</si>
  <si>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</si>
  <si>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</si>
  <si>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</si>
  <si>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</si>
  <si>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</si>
  <si>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</si>
  <si>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</si>
  <si>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</si>
  <si>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</si>
  <si>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</si>
  <si>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</si>
  <si>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</si>
  <si>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</si>
  <si>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</si>
  <si>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</si>
  <si>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</si>
  <si>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</si>
  <si>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</si>
  <si>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</si>
  <si>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</si>
  <si>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</si>
  <si>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</si>
  <si>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</si>
  <si>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</si>
  <si>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</si>
  <si>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</si>
  <si>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</si>
  <si>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</si>
  <si>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</si>
  <si>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</si>
  <si>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</si>
  <si>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</si>
  <si>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</si>
  <si>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</si>
  <si>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</si>
  <si>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</si>
  <si>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</si>
  <si>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</si>
  <si>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</si>
  <si>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</si>
  <si>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</si>
  <si>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</si>
  <si>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</si>
  <si>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</si>
  <si>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</si>
  <si>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</si>
  <si>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</si>
  <si>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</si>
  <si>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</si>
  <si>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</si>
  <si>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</si>
  <si>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</si>
  <si>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</si>
  <si>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</si>
  <si>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</si>
  <si>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</si>
  <si>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</si>
  <si>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</si>
  <si>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</si>
  <si>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</si>
  <si>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</si>
  <si>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</si>
  <si>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</si>
  <si>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</si>
  <si>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</si>
  <si>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</si>
  <si>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</si>
  <si>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</si>
  <si>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</si>
  <si>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</si>
  <si>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</si>
  <si>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</si>
  <si>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</si>
  <si>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</si>
  <si>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</si>
  <si>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</si>
  <si>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</si>
  <si>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</si>
  <si>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</si>
  <si>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</si>
  <si>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</si>
  <si>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</si>
  <si>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</si>
  <si>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</si>
  <si>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</si>
  <si>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</si>
  <si>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</si>
  <si>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</si>
  <si>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</si>
  <si>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</si>
  <si>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</si>
  <si>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</si>
  <si>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</si>
  <si>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</si>
  <si>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</si>
  <si>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</si>
  <si>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</si>
  <si>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</si>
  <si>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</si>
  <si>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</si>
  <si>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</si>
  <si>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</si>
  <si>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</si>
  <si>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</si>
  <si>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</si>
  <si>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</si>
  <si>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</si>
  <si>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</si>
  <si>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</si>
  <si>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</si>
  <si>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</si>
  <si>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</si>
  <si>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</si>
  <si>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</si>
  <si>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</si>
  <si>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</si>
  <si>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</si>
  <si>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</si>
  <si>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</si>
  <si>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</si>
  <si>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</si>
  <si>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</si>
  <si>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</si>
  <si>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</si>
  <si>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</si>
  <si>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</si>
  <si>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</si>
  <si>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</si>
  <si>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</si>
  <si>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</si>
  <si>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</si>
  <si>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</si>
  <si>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</si>
  <si>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</si>
  <si>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</si>
  <si>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</si>
  <si>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</si>
  <si>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</si>
  <si>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</si>
  <si>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</si>
  <si>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</si>
  <si>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</si>
  <si>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</si>
  <si>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</si>
  <si>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</si>
  <si>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</si>
  <si>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</si>
  <si>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</si>
  <si>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</si>
  <si>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</si>
  <si>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</si>
  <si>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</si>
  <si>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</si>
  <si>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</si>
  <si>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</si>
  <si>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</si>
  <si>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</si>
  <si>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</si>
  <si>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</si>
  <si>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</si>
  <si>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</si>
  <si>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</si>
  <si>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</si>
  <si>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</si>
  <si>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</si>
  <si>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</si>
  <si>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</si>
  <si>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</si>
  <si>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</si>
  <si>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</si>
  <si>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</si>
  <si>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</si>
  <si>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</si>
  <si>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</si>
  <si>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</si>
  <si>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</si>
  <si>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</si>
  <si>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</si>
  <si>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</si>
  <si>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</si>
  <si>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</si>
  <si>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</si>
  <si>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</si>
  <si>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</si>
  <si>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</si>
  <si>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</si>
  <si>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</si>
  <si>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</si>
  <si>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</si>
  <si>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</si>
  <si>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</si>
  <si>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</si>
  <si>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</si>
  <si>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</si>
  <si>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</si>
  <si>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</si>
  <si>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</si>
  <si>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</si>
  <si>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</si>
  <si>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</si>
  <si>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</si>
  <si>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</si>
  <si>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</si>
  <si>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</si>
  <si>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</si>
  <si>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</si>
  <si>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</si>
  <si>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</si>
  <si>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</si>
  <si>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</si>
  <si>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</si>
  <si>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</si>
  <si>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</si>
  <si>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</si>
  <si>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</si>
  <si>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</si>
  <si>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</si>
  <si>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</si>
  <si>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</si>
  <si>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</si>
  <si>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</si>
  <si>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</si>
  <si>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</si>
  <si>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</si>
  <si>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</si>
  <si>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</si>
  <si>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</si>
  <si>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</si>
  <si>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</si>
  <si>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</si>
  <si>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</si>
  <si>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</si>
  <si>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</si>
  <si>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</si>
  <si>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</si>
  <si>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</si>
  <si>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</si>
  <si>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</si>
  <si>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</si>
  <si>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</si>
  <si>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</si>
  <si>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</si>
  <si>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</si>
  <si>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</si>
  <si>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</si>
  <si>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</si>
  <si>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</si>
  <si>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</si>
  <si>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</si>
  <si>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</si>
  <si>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</si>
  <si>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</si>
  <si>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</si>
  <si>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</si>
  <si>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</si>
  <si>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</si>
  <si>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</si>
  <si>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</si>
  <si>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</si>
  <si>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</si>
  <si>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</si>
  <si>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</si>
  <si>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</si>
  <si>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</si>
  <si>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</si>
  <si>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</si>
  <si>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</si>
  <si>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</si>
  <si>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</si>
  <si>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</si>
  <si>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</si>
  <si>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</si>
  <si>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</si>
  <si>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</si>
  <si>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</si>
  <si>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</si>
  <si>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</si>
  <si>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</si>
  <si>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</si>
  <si>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</si>
  <si>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</si>
  <si>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</si>
  <si>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</si>
  <si>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</si>
  <si>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</si>
  <si>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</si>
  <si>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</si>
  <si>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</si>
  <si>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</si>
  <si>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</si>
  <si>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</si>
  <si>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</si>
  <si>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</si>
  <si>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</si>
  <si>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</si>
  <si>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</si>
  <si>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</si>
  <si>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</si>
  <si>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</si>
  <si>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</si>
  <si>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</si>
  <si>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</si>
  <si>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</si>
  <si>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</si>
  <si>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</si>
  <si>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</si>
  <si>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</si>
  <si>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</si>
  <si>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</si>
  <si>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</si>
  <si>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</si>
  <si>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</si>
  <si>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</si>
  <si>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</si>
  <si>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</si>
  <si>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</si>
  <si>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</si>
  <si>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</si>
  <si>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</si>
  <si>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</si>
  <si>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</si>
  <si>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</si>
  <si>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</si>
  <si>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</si>
  <si>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</si>
  <si>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</si>
  <si>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</si>
  <si>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</si>
  <si>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</si>
  <si>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</si>
  <si>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</si>
  <si>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</si>
  <si>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</si>
  <si>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</si>
  <si>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</si>
  <si>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</si>
  <si>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</si>
  <si>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</si>
  <si>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</si>
  <si>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</si>
  <si>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</si>
  <si>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</si>
  <si>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</si>
  <si>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</si>
  <si>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</si>
  <si>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</si>
  <si>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</si>
  <si>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</si>
  <si>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</si>
  <si>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</si>
  <si>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</si>
  <si>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</si>
  <si>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</si>
  <si>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</si>
  <si>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</si>
  <si>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</si>
  <si>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</si>
  <si>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</si>
  <si>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</si>
  <si>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</si>
  <si>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</si>
  <si>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</si>
  <si>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</si>
  <si>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</si>
  <si>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</si>
  <si>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</si>
  <si>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</si>
  <si>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</si>
  <si>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</si>
  <si>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</si>
  <si>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</si>
  <si>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</si>
  <si>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</si>
  <si>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</si>
  <si>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</si>
  <si>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</si>
  <si>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</si>
  <si>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</si>
  <si>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</si>
  <si>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</si>
  <si>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</si>
  <si>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</si>
  <si>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</si>
  <si>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</si>
  <si>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</si>
  <si>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</si>
  <si>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</si>
  <si>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</si>
  <si>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</si>
  <si>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</si>
  <si>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</si>
  <si>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</si>
  <si>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</si>
  <si>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</si>
  <si>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</si>
  <si>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</si>
  <si>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</si>
  <si>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</si>
  <si>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</si>
  <si>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</si>
  <si>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</si>
  <si>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</si>
  <si>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</si>
  <si>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</si>
  <si>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</si>
  <si>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</si>
  <si>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</si>
  <si>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</si>
  <si>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</si>
  <si>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</si>
  <si>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</si>
  <si>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</si>
  <si>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</si>
  <si>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</si>
  <si>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</si>
  <si>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</si>
  <si>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</si>
  <si>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</si>
  <si>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</si>
  <si>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</si>
  <si>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</si>
  <si>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</si>
  <si>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</si>
  <si>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</si>
  <si>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</si>
  <si>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</si>
  <si>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</si>
  <si>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</si>
  <si>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</si>
  <si>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</si>
  <si>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</si>
  <si>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</si>
  <si>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</si>
  <si>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</si>
  <si>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</si>
  <si>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</si>
  <si>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</si>
  <si>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</si>
  <si>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</si>
  <si>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</si>
  <si>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</si>
  <si>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</si>
  <si>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</si>
  <si>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</si>
  <si>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</si>
  <si>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</si>
  <si>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</si>
  <si>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</si>
  <si>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</si>
  <si>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</si>
  <si>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</si>
  <si>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</si>
  <si>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</si>
  <si>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</si>
  <si>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</si>
  <si>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</si>
  <si>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</si>
  <si>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</si>
  <si>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</si>
  <si>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</si>
  <si>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</si>
  <si>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</si>
  <si>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</si>
  <si>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</si>
  <si>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</si>
  <si>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</si>
  <si>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</si>
  <si>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</si>
  <si>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</si>
  <si>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</si>
  <si>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</si>
  <si>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</si>
  <si>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</si>
  <si>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</si>
  <si>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</si>
  <si>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</si>
  <si>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</si>
  <si>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</si>
  <si>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</si>
  <si>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</si>
  <si>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</si>
  <si>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</si>
  <si>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</si>
  <si>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</si>
  <si>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</si>
  <si>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</si>
  <si>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</si>
  <si>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</si>
  <si>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</si>
  <si>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</si>
  <si>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</si>
  <si>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</si>
  <si>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</si>
  <si>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</si>
  <si>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</si>
  <si>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</si>
  <si>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</si>
  <si>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</si>
  <si>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</si>
  <si>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</si>
  <si>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</si>
  <si>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</si>
  <si>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</si>
  <si>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</si>
  <si>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</si>
  <si>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</si>
  <si>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</si>
  <si>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</si>
  <si>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</si>
  <si>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</si>
  <si>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</si>
  <si>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</si>
  <si>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</si>
  <si>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</si>
  <si>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</si>
  <si>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</si>
  <si>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</si>
  <si>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</si>
  <si>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</si>
  <si>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</si>
  <si>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</si>
  <si>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</si>
  <si>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</si>
  <si>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</si>
  <si>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</si>
  <si>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</si>
  <si>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</si>
  <si>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</si>
  <si>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</si>
  <si>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</si>
  <si>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</si>
  <si>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</si>
  <si>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</si>
  <si>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</si>
  <si>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</si>
  <si>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</si>
  <si>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</si>
  <si>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</si>
  <si>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</si>
  <si>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</si>
  <si>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</si>
  <si>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</si>
  <si>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</si>
  <si>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</si>
  <si>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</si>
  <si>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</si>
  <si>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</si>
  <si>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</si>
  <si>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</si>
  <si>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</si>
  <si>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</si>
  <si>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</si>
  <si>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</si>
  <si>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</si>
  <si>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</si>
  <si>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</si>
  <si>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</si>
  <si>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</si>
  <si>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</si>
  <si>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</si>
  <si>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</si>
  <si>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</si>
  <si>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</si>
  <si>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</si>
  <si>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</si>
  <si>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</si>
  <si>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</si>
  <si>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</si>
  <si>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</si>
  <si>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</si>
  <si>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</si>
  <si>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</si>
  <si>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</si>
  <si>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</si>
  <si>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</si>
  <si>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</si>
  <si>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</si>
  <si>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</si>
  <si>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</si>
  <si>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</si>
  <si>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</si>
  <si>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</si>
  <si>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</si>
  <si>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</si>
  <si>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</si>
  <si>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</si>
  <si>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</si>
  <si>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</si>
  <si>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</si>
  <si>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</si>
  <si>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</si>
  <si>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</si>
  <si>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</si>
  <si>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</si>
  <si>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</si>
  <si>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</si>
  <si>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</si>
  <si>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</si>
  <si>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</si>
  <si>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</si>
  <si>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</si>
  <si>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</si>
  <si>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</si>
  <si>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</si>
  <si>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</si>
  <si>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</si>
  <si>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</si>
  <si>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</si>
  <si>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</si>
  <si>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</si>
  <si>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</si>
  <si>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</si>
  <si>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</si>
  <si>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</si>
  <si>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</si>
  <si>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</si>
  <si>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</si>
  <si>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</si>
  <si>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</si>
  <si>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</si>
  <si>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</si>
  <si>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</si>
  <si>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</si>
  <si>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</si>
  <si>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</si>
  <si>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</si>
  <si>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</si>
  <si>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</si>
  <si>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</si>
  <si>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</si>
  <si>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</si>
  <si>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</si>
  <si>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</si>
  <si>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</si>
  <si>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</si>
  <si>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</si>
  <si>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</si>
  <si>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</si>
  <si>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</si>
  <si>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</si>
  <si>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</si>
  <si>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</si>
  <si>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</si>
  <si>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</si>
  <si>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</si>
  <si>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</si>
  <si>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</si>
  <si>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</si>
  <si>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</si>
  <si>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</si>
  <si>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</si>
  <si>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</si>
  <si>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</si>
  <si>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</si>
  <si>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</si>
  <si>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</si>
  <si>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</si>
  <si>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</si>
  <si>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</si>
  <si>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</si>
  <si>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</si>
  <si>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</si>
  <si>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</si>
  <si>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</si>
  <si>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</si>
  <si>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</si>
  <si>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</si>
  <si>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</si>
  <si>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</si>
  <si>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</si>
  <si>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</si>
  <si>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</si>
  <si>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</si>
  <si>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</si>
  <si>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</si>
  <si>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</si>
  <si>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</si>
  <si>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</si>
  <si>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</si>
  <si>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</si>
  <si>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</si>
  <si>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</si>
  <si>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</si>
  <si>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</si>
  <si>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</si>
  <si>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</si>
  <si>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</si>
  <si>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</si>
  <si>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</si>
  <si>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</si>
  <si>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</si>
  <si>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</si>
  <si>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</si>
  <si>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</si>
  <si>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</si>
  <si>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</si>
  <si>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</si>
  <si>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</si>
  <si>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</si>
  <si>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</si>
  <si>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</si>
  <si>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</si>
  <si>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</si>
  <si>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</si>
  <si>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</si>
  <si>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</si>
  <si>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</si>
  <si>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</si>
  <si>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</si>
  <si>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</si>
  <si>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</si>
  <si>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</si>
  <si>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</si>
  <si>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</si>
  <si>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</si>
  <si>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</si>
  <si>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</si>
  <si>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</si>
  <si>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</si>
  <si>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</si>
  <si>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</si>
  <si>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</si>
  <si>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</si>
  <si>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</si>
  <si>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</si>
  <si>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</si>
  <si>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</si>
  <si>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</si>
  <si>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</si>
  <si>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</si>
  <si>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</si>
  <si>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</si>
  <si>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</si>
  <si>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</si>
  <si>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</si>
  <si>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</si>
  <si>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</si>
  <si>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</si>
  <si>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</si>
  <si>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</si>
  <si>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</si>
  <si>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</si>
  <si>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</si>
  <si>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</si>
  <si>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</si>
  <si>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</si>
  <si>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</si>
  <si>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</si>
  <si>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</si>
  <si>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</si>
  <si>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</si>
  <si>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</si>
  <si>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</si>
  <si>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</si>
  <si>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</si>
  <si>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</si>
  <si>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</si>
  <si>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</si>
  <si>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</si>
  <si>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</si>
  <si>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</si>
  <si>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</si>
  <si>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</si>
  <si>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</si>
  <si>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</si>
  <si>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</si>
  <si>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</si>
  <si>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</si>
  <si>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</si>
  <si>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</si>
  <si>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</si>
  <si>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</si>
  <si>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</si>
  <si>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</si>
  <si>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</si>
  <si>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</si>
  <si>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</si>
  <si>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</si>
  <si>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</si>
  <si>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</si>
  <si>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</si>
  <si>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</si>
  <si>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</si>
  <si>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</si>
  <si>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</si>
  <si>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</si>
  <si>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</si>
  <si>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</si>
  <si>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</si>
  <si>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</si>
  <si>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</si>
  <si>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</si>
  <si>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</si>
  <si>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</si>
  <si>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</si>
  <si>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</si>
  <si>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</si>
  <si>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</si>
  <si>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</si>
  <si>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</si>
  <si>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</si>
  <si>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</si>
  <si>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</si>
  <si>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</si>
  <si>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</si>
  <si>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</si>
  <si>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</si>
  <si>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</si>
  <si>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</si>
  <si>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</si>
  <si>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</si>
  <si>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</si>
  <si>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</si>
  <si>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</si>
  <si>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</si>
  <si>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</si>
  <si>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</si>
  <si>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</si>
  <si>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</si>
  <si>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</si>
  <si>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</si>
  <si>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</si>
  <si>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</si>
  <si>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</si>
  <si>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</si>
  <si>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</si>
  <si>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</si>
  <si>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</si>
  <si>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</si>
  <si>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</si>
  <si>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</si>
  <si>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</si>
  <si>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</si>
  <si>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</si>
  <si>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</si>
  <si>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</si>
  <si>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</si>
  <si>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</si>
  <si>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</si>
  <si>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</si>
  <si>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</si>
  <si>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</si>
  <si>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</si>
  <si>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</si>
  <si>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</si>
  <si>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</si>
  <si>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</si>
  <si>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</si>
  <si>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</si>
  <si>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</si>
  <si>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</si>
  <si>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</si>
  <si>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</si>
  <si>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</si>
  <si>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</si>
  <si>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</si>
  <si>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</si>
  <si>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</si>
  <si>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</si>
  <si>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</si>
  <si>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</si>
  <si>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</si>
  <si>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</si>
  <si>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</si>
  <si>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</si>
  <si>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</si>
  <si>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</si>
  <si>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</si>
  <si>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</si>
  <si>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</si>
  <si>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</si>
  <si>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</si>
  <si>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</si>
  <si>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</si>
  <si>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</si>
  <si>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</si>
  <si>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</si>
  <si>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</si>
  <si>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</si>
  <si>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</si>
  <si>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</si>
  <si>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</si>
  <si>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</si>
  <si>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</si>
  <si>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</si>
  <si>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</si>
  <si>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</si>
  <si>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</si>
  <si>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</si>
  <si>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</si>
  <si>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</si>
  <si>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</si>
  <si>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</si>
  <si>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</si>
  <si>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</si>
  <si>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</si>
  <si>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</si>
  <si>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</si>
  <si>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</si>
  <si>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</si>
  <si>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</si>
  <si>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</si>
  <si>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</si>
  <si>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</si>
  <si>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</si>
  <si>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</si>
  <si>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</si>
  <si>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</si>
  <si>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</si>
  <si>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</si>
  <si>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</si>
  <si>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</si>
  <si>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</si>
  <si>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</si>
  <si>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</si>
  <si>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</si>
  <si>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</si>
  <si>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</si>
  <si>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</si>
  <si>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</si>
  <si>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</si>
  <si>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</si>
  <si>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</si>
  <si>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</si>
  <si>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</si>
  <si>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</si>
  <si>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</si>
  <si>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</si>
  <si>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</si>
  <si>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</si>
  <si>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</si>
  <si>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</si>
  <si>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</si>
  <si>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</si>
  <si>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</si>
  <si>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</si>
  <si>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</si>
  <si>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</si>
  <si>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</si>
  <si>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</si>
  <si>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</si>
  <si>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</si>
  <si>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</si>
  <si>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</si>
  <si>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</si>
  <si>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</si>
  <si>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</si>
  <si>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</si>
  <si>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</si>
  <si>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</si>
  <si>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</si>
  <si>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</si>
  <si>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</si>
  <si>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</si>
  <si>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</si>
  <si>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</si>
  <si>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</si>
  <si>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</si>
  <si>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</si>
  <si>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</si>
  <si>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</si>
  <si>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</si>
  <si>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</si>
  <si>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</si>
  <si>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</si>
  <si>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</si>
  <si>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</si>
  <si>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</si>
  <si>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</si>
  <si>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</si>
  <si>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</si>
  <si>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</si>
  <si>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</si>
  <si>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</si>
  <si>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</si>
  <si>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</si>
  <si>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</si>
  <si>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</si>
  <si>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</si>
  <si>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</si>
  <si>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</si>
  <si>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</si>
  <si>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</si>
  <si>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</si>
  <si>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</si>
  <si>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</si>
  <si>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</si>
  <si>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</si>
  <si>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</si>
  <si>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</si>
  <si>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</si>
  <si>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</si>
  <si>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</si>
  <si>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</si>
  <si>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</si>
  <si>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</si>
  <si>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</si>
  <si>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</si>
  <si>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</si>
  <si>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</si>
  <si>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</si>
  <si>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</si>
  <si>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</si>
  <si>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</si>
  <si>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</si>
  <si>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</si>
  <si>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</si>
  <si>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</si>
  <si>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</si>
  <si>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</si>
  <si>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</si>
  <si>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</si>
  <si>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</si>
  <si>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</si>
  <si>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</si>
  <si>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</si>
  <si>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</si>
  <si>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</si>
  <si>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</si>
  <si>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</si>
  <si>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</si>
  <si>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</si>
  <si>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</si>
  <si>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</si>
  <si>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</si>
  <si>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</si>
  <si>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</si>
  <si>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</si>
  <si>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</si>
  <si>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</si>
  <si>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</si>
  <si>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</si>
  <si>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</si>
  <si>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</si>
  <si>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</si>
  <si>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</si>
  <si>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</si>
  <si>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</si>
  <si>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</si>
  <si>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</si>
  <si>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</si>
  <si>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</si>
  <si>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</si>
  <si>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</si>
  <si>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</si>
  <si>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</si>
  <si>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</si>
  <si>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</si>
  <si>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</si>
  <si>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</si>
  <si>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</si>
  <si>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</si>
  <si>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</si>
  <si>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</si>
  <si>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</si>
  <si>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</si>
  <si>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</si>
  <si>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</si>
  <si>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</si>
  <si>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</si>
  <si>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</si>
  <si>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</si>
  <si>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</si>
  <si>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</si>
  <si>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</si>
  <si>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</si>
  <si>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</si>
  <si>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</si>
  <si>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</si>
  <si>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</si>
  <si>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</si>
  <si>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</si>
  <si>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</si>
  <si>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</si>
  <si>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</si>
  <si>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</si>
  <si>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</si>
  <si>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</si>
  <si>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</si>
  <si>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</si>
  <si>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</si>
  <si>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</si>
  <si>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</si>
  <si>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</si>
  <si>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</si>
  <si>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</si>
  <si>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</si>
  <si>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</si>
  <si>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</si>
  <si>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</si>
  <si>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</si>
  <si>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</si>
  <si>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</si>
  <si>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</si>
  <si>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</si>
  <si>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</si>
  <si>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</si>
  <si>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</si>
  <si>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</si>
  <si>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</si>
  <si>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</si>
  <si>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</si>
  <si>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</si>
  <si>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</si>
  <si>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</si>
  <si>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</si>
  <si>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</si>
  <si>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</si>
  <si>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</si>
  <si>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</si>
  <si>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</si>
  <si>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</si>
  <si>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</si>
  <si>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</si>
  <si>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</si>
  <si>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</si>
  <si>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</si>
  <si>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</si>
  <si>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</si>
  <si>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</si>
  <si>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</si>
  <si>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</si>
  <si>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</si>
  <si>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</si>
  <si>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</si>
  <si>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</si>
  <si>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</si>
  <si>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</si>
  <si>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</si>
  <si>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</si>
  <si>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</si>
  <si>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</si>
  <si>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</si>
  <si>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</si>
  <si>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</si>
  <si>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</si>
  <si>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</si>
  <si>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</si>
  <si>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</si>
  <si>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</si>
  <si>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</si>
  <si>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</si>
  <si>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</si>
  <si>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</si>
  <si>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</si>
  <si>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</si>
  <si>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</si>
  <si>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</si>
  <si>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</si>
  <si>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</si>
  <si>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</si>
  <si>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</si>
  <si>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</si>
  <si>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</si>
  <si>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</si>
  <si>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</si>
  <si>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</si>
  <si>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</si>
  <si>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</si>
  <si>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</si>
  <si>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</si>
  <si>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</si>
  <si>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</si>
  <si>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</si>
  <si>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</si>
  <si>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</si>
  <si>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</si>
  <si>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</si>
  <si>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</si>
  <si>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</si>
  <si>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</si>
  <si>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</si>
  <si>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</si>
  <si>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</si>
  <si>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</si>
  <si>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</si>
  <si>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</si>
  <si>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</si>
  <si>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</si>
  <si>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</si>
  <si>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</si>
  <si>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</si>
  <si>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</si>
  <si>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</si>
  <si>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</si>
  <si>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</si>
  <si>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</si>
  <si>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</si>
  <si>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</si>
  <si>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</si>
  <si>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</si>
  <si>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</si>
  <si>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</si>
  <si>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</si>
  <si>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</si>
  <si>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</si>
  <si>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</si>
  <si>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</si>
  <si>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</si>
  <si>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</si>
  <si>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</si>
  <si>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</si>
  <si>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</si>
  <si>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</si>
  <si>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</si>
  <si>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</si>
  <si>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</si>
  <si>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</si>
  <si>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</si>
  <si>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</si>
  <si>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</si>
  <si>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</si>
  <si>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</si>
  <si>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</si>
  <si>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</si>
  <si>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</si>
  <si>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</si>
  <si>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</si>
  <si>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</si>
  <si>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</si>
  <si>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</si>
  <si>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</si>
  <si>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</si>
  <si>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</si>
  <si>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</si>
  <si>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</si>
  <si>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</si>
  <si>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</si>
  <si>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</si>
  <si>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</si>
  <si>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</si>
  <si>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</si>
  <si>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</si>
  <si>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</si>
  <si>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</si>
  <si>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</si>
  <si>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</si>
  <si>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</si>
  <si>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</si>
  <si>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</si>
  <si>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</si>
  <si>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</si>
  <si>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</si>
  <si>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</si>
  <si>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</si>
  <si>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</si>
  <si>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</si>
  <si>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</si>
  <si>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</si>
  <si>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</si>
  <si>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</si>
  <si>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</si>
  <si>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</si>
  <si>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</si>
  <si>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</si>
  <si>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</si>
  <si>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</si>
  <si>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</si>
  <si>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</si>
  <si>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</si>
  <si>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</si>
  <si>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</si>
  <si>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</si>
  <si>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</si>
  <si>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</si>
  <si>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</si>
  <si>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</si>
  <si>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</si>
  <si>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</si>
  <si>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</si>
  <si>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</si>
  <si>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</si>
  <si>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</si>
  <si>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</si>
  <si>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</si>
  <si>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</si>
  <si>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</si>
  <si>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</si>
  <si>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</si>
  <si>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</si>
  <si>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</si>
  <si>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</si>
  <si>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</si>
  <si>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</si>
  <si>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</si>
  <si>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</si>
  <si>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</si>
  <si>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</si>
  <si>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</si>
  <si>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</si>
  <si>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</si>
  <si>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</si>
  <si>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</si>
  <si>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</si>
  <si>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</si>
  <si>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</si>
  <si>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</si>
  <si>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</si>
  <si>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</si>
  <si>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</si>
  <si>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</si>
  <si>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</si>
  <si>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</si>
  <si>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</si>
  <si>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</si>
  <si>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</si>
  <si>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</si>
  <si>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</si>
  <si>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</si>
  <si>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</si>
  <si>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</si>
  <si>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</si>
  <si>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</si>
  <si>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</si>
  <si>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</si>
  <si>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</si>
  <si>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</si>
  <si>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</si>
  <si>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</si>
  <si>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</si>
  <si>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</si>
  <si>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</si>
  <si>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</si>
  <si>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</si>
  <si>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</si>
  <si>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</si>
  <si>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</si>
  <si>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</si>
  <si>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</si>
  <si>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</si>
  <si>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</si>
  <si>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</si>
  <si>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</si>
  <si>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</si>
  <si>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</si>
  <si>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</si>
  <si>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</si>
  <si>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</si>
  <si>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</si>
  <si>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</si>
  <si>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</si>
  <si>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</si>
  <si>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</si>
  <si>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</si>
  <si>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</si>
  <si>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</si>
  <si>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</si>
  <si>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</si>
  <si>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</si>
  <si>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</si>
  <si>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</si>
  <si>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</si>
  <si>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</si>
  <si>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</si>
  <si>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</si>
  <si>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</si>
  <si>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</si>
  <si>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</si>
  <si>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</si>
  <si>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</si>
  <si>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</si>
  <si>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</si>
  <si>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</si>
  <si>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</si>
  <si>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</si>
  <si>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</si>
  <si>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</si>
  <si>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</si>
  <si>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</si>
  <si>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</si>
  <si>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</si>
  <si>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</si>
  <si>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</si>
  <si>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</si>
  <si>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</si>
  <si>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</si>
  <si>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</si>
  <si>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</si>
  <si>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</si>
  <si>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</si>
  <si>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</si>
  <si>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</si>
  <si>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</si>
  <si>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</si>
  <si>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</si>
  <si>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</si>
  <si>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</si>
  <si>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</si>
  <si>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</si>
  <si>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</si>
  <si>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</si>
  <si>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</si>
  <si>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</si>
  <si>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</si>
  <si>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</si>
  <si>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</si>
  <si>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</si>
  <si>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</si>
  <si>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</si>
  <si>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</si>
  <si>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</si>
  <si>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</si>
  <si>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</si>
  <si>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</si>
  <si>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</si>
  <si>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</si>
  <si>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</si>
  <si>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</si>
  <si>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</si>
  <si>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</si>
  <si>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</si>
  <si>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</si>
  <si>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</si>
  <si>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</si>
  <si>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</si>
  <si>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</si>
  <si>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</si>
  <si>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</si>
  <si>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</si>
  <si>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</si>
  <si>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</si>
  <si>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</si>
  <si>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</si>
  <si>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</si>
  <si>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</si>
  <si>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</si>
  <si>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</si>
  <si>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</si>
  <si>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</si>
  <si>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</si>
  <si>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</si>
  <si>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</si>
  <si>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</si>
  <si>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</si>
  <si>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</si>
  <si>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</si>
  <si>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</si>
  <si>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</si>
  <si>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</si>
  <si>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</si>
  <si>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</si>
  <si>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</si>
  <si>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</si>
  <si>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</si>
  <si>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</si>
  <si>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</si>
  <si>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</si>
  <si>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</si>
  <si>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</si>
  <si>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</si>
  <si>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</si>
  <si>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</si>
  <si>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</si>
  <si>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</si>
  <si>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</si>
  <si>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</si>
  <si>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</si>
  <si>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</si>
  <si>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</si>
  <si>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</si>
  <si>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</si>
  <si>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</si>
  <si>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</si>
  <si>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</si>
  <si>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</si>
  <si>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</si>
  <si>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</si>
  <si>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</si>
  <si>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</si>
  <si>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</si>
  <si>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</si>
  <si>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</si>
  <si>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</si>
  <si>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</si>
  <si>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</si>
  <si>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</si>
  <si>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</si>
  <si>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</si>
  <si>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</si>
  <si>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</si>
  <si>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</si>
  <si>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</si>
  <si>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</si>
  <si>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</si>
  <si>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</si>
  <si>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</si>
  <si>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</si>
  <si>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</si>
  <si>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</si>
  <si>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</si>
  <si>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</si>
  <si>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</si>
  <si>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</si>
  <si>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</si>
  <si>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</si>
  <si>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</si>
  <si>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</si>
  <si>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</si>
  <si>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</si>
  <si>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</si>
  <si>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</si>
  <si>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</si>
  <si>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</si>
  <si>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</si>
  <si>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</si>
  <si>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</si>
  <si>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</si>
  <si>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</si>
  <si>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</si>
  <si>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</si>
  <si>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</si>
  <si>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</si>
  <si>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</si>
  <si>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</si>
  <si>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</si>
  <si>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</si>
  <si>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</si>
  <si>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</si>
  <si>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</si>
  <si>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</si>
  <si>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</si>
  <si>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</si>
  <si>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</si>
  <si>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</si>
  <si>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</si>
  <si>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</si>
  <si>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</si>
  <si>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</si>
  <si>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</si>
  <si>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</si>
  <si>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</si>
  <si>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</si>
  <si>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</si>
  <si>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</si>
  <si>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</si>
  <si>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</si>
  <si>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</si>
  <si>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</si>
  <si>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</si>
  <si>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</si>
  <si>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</si>
  <si>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</si>
  <si>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</si>
  <si>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</si>
  <si>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</si>
  <si>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</si>
  <si>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</si>
  <si>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</si>
  <si>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</si>
  <si>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</si>
  <si>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</si>
  <si>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</si>
  <si>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</si>
  <si>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</si>
  <si>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</si>
  <si>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</si>
  <si>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</si>
  <si>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</si>
  <si>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</si>
  <si>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</si>
  <si>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</si>
  <si>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</si>
  <si>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</si>
  <si>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</si>
  <si>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</si>
  <si>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</si>
  <si>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</si>
  <si>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</si>
  <si>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</si>
  <si>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</si>
  <si>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</si>
  <si>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</si>
  <si>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</si>
  <si>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</si>
  <si>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</si>
  <si>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</si>
  <si>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</si>
  <si>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</si>
  <si>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</si>
  <si>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</si>
  <si>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</si>
  <si>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</si>
  <si>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</si>
  <si>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</si>
  <si>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</si>
  <si>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</si>
  <si>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</si>
  <si>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</si>
  <si>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</si>
  <si>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</si>
  <si>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</si>
  <si>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</si>
  <si>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</si>
  <si>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</si>
  <si>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</si>
  <si>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</si>
  <si>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</si>
  <si>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</si>
  <si>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</si>
  <si>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</si>
  <si>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</si>
  <si>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</si>
  <si>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</si>
  <si>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</si>
  <si>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</si>
  <si>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</si>
  <si>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</si>
  <si>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</si>
  <si>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</si>
  <si>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</si>
  <si>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</si>
  <si>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</si>
  <si>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</si>
  <si>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</si>
  <si>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</si>
  <si>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</si>
  <si>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</si>
  <si>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</si>
  <si>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</si>
  <si>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</si>
  <si>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</si>
  <si>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</si>
  <si>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</si>
  <si>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</si>
  <si>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</si>
  <si>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</si>
  <si>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</si>
  <si>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</si>
  <si>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</si>
  <si>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</si>
  <si>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</si>
  <si>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</si>
  <si>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</si>
  <si>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</si>
  <si>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</si>
  <si>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</si>
  <si>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</si>
  <si>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</si>
  <si>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</si>
  <si>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</si>
  <si>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</si>
  <si>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</si>
  <si>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</si>
  <si>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</si>
  <si>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</si>
  <si>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</si>
  <si>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</si>
  <si>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</si>
  <si>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</si>
  <si>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</si>
  <si>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</si>
  <si>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</si>
  <si>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</si>
  <si>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</si>
  <si>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</si>
  <si>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</si>
  <si>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</si>
  <si>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</si>
  <si>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</si>
  <si>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</si>
  <si>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</si>
  <si>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</si>
  <si>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</si>
  <si>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</si>
  <si>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</si>
  <si>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</si>
  <si>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</si>
  <si>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</si>
  <si>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</si>
  <si>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</si>
  <si>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</si>
  <si>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</si>
  <si>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</si>
  <si>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</si>
  <si>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</si>
  <si>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</si>
  <si>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</si>
  <si>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</si>
  <si>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</si>
  <si>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</si>
  <si>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</si>
  <si>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</si>
  <si>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</si>
  <si>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</si>
  <si>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</si>
  <si>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</si>
  <si>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</si>
  <si>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</si>
  <si>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</si>
  <si>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</si>
  <si>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</si>
  <si>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</si>
  <si>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</si>
  <si>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</si>
  <si>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</si>
  <si>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</si>
  <si>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</si>
  <si>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</si>
  <si>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</si>
  <si>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</si>
  <si>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</si>
  <si>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</si>
  <si>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</si>
  <si>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</si>
  <si>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</si>
  <si>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</si>
  <si>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</si>
  <si>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</si>
  <si>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</si>
  <si>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</si>
  <si>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</si>
  <si>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</si>
  <si>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</si>
  <si>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</si>
  <si>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</si>
  <si>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</si>
  <si>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</si>
  <si>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</si>
  <si>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</si>
  <si>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</si>
  <si>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</si>
  <si>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</si>
  <si>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</si>
  <si>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</si>
  <si>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</si>
  <si>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</si>
  <si>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</si>
  <si>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</si>
  <si>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</si>
  <si>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</si>
  <si>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</si>
  <si>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</si>
  <si>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</si>
  <si>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</si>
  <si>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</si>
  <si>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</si>
  <si>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</si>
  <si>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</si>
  <si>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</si>
  <si>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</si>
  <si>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</si>
  <si>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</si>
  <si>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</si>
  <si>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</si>
  <si>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</si>
  <si>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</si>
  <si>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</si>
  <si>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</si>
  <si>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</si>
  <si>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</si>
  <si>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</si>
  <si>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</si>
  <si>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</si>
  <si>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</si>
  <si>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</si>
  <si>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</si>
  <si>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</si>
  <si>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</si>
  <si>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</si>
  <si>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</si>
  <si>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</si>
  <si>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</si>
  <si>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</si>
  <si>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</si>
  <si>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</si>
  <si>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</si>
  <si>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</si>
  <si>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</si>
  <si>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</si>
  <si>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</si>
  <si>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</si>
  <si>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</si>
  <si>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</si>
  <si>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</si>
  <si>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</si>
  <si>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</si>
  <si>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</si>
  <si>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</si>
  <si>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</si>
  <si>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</si>
  <si>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</si>
  <si>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</si>
  <si>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</si>
  <si>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</si>
  <si>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</si>
  <si>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</si>
  <si>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</si>
  <si>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</si>
  <si>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</si>
  <si>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</si>
  <si>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</si>
  <si>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</si>
  <si>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</si>
  <si>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</si>
  <si>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</si>
  <si>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</si>
  <si>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</si>
  <si>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</si>
  <si>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</si>
  <si>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</si>
  <si>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</si>
  <si>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</si>
  <si>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</si>
  <si>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</si>
  <si>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</si>
  <si>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</si>
  <si>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</si>
  <si>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</si>
  <si>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</si>
  <si>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</si>
  <si>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</si>
  <si>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</si>
  <si>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</si>
  <si>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</si>
  <si>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</si>
  <si>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</si>
  <si>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</si>
  <si>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</si>
  <si>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</si>
  <si>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</si>
  <si>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</si>
  <si>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</si>
  <si>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</si>
  <si>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</si>
  <si>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</si>
  <si>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</si>
  <si>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</si>
  <si>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</si>
  <si>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</si>
  <si>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</si>
  <si>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</si>
  <si>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</si>
  <si>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</si>
  <si>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</si>
  <si>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</si>
  <si>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</si>
  <si>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</si>
  <si>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</si>
  <si>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</si>
  <si>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</si>
  <si>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</si>
  <si>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</si>
  <si>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</si>
  <si>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</si>
  <si>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</si>
  <si>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</si>
  <si>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</si>
  <si>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</si>
  <si>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</si>
  <si>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</si>
  <si>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</si>
  <si>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</si>
  <si>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</si>
  <si>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</si>
  <si>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</si>
  <si>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</si>
  <si>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</si>
  <si>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</si>
  <si>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</si>
  <si>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</si>
  <si>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</si>
  <si>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</si>
  <si>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</si>
  <si>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</si>
  <si>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</si>
  <si>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</si>
  <si>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</si>
  <si>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</si>
  <si>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</si>
  <si>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</si>
  <si>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</si>
  <si>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</si>
  <si>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</si>
  <si>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</si>
  <si>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</si>
  <si>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</si>
  <si>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</si>
  <si>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</si>
  <si>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</si>
  <si>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</si>
  <si>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</si>
  <si>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</si>
  <si>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</si>
  <si>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</si>
  <si>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</si>
  <si>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</si>
  <si>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</si>
  <si>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</si>
  <si>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</si>
  <si>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</si>
  <si>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</si>
  <si>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</si>
  <si>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</si>
  <si>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</si>
  <si>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</si>
  <si>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</si>
  <si>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</si>
  <si>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</si>
  <si>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</si>
  <si>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</si>
  <si>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</si>
  <si>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</si>
  <si>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</si>
  <si>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</si>
  <si>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</si>
  <si>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</si>
  <si>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</si>
  <si>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</si>
  <si>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</si>
  <si>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</si>
  <si>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</si>
  <si>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</si>
  <si>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</si>
  <si>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</si>
  <si>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</si>
  <si>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</si>
  <si>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</si>
  <si>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</si>
  <si>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</si>
  <si>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</si>
  <si>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</si>
  <si>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</si>
  <si>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</si>
  <si>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</si>
  <si>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</si>
  <si>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</si>
  <si>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</si>
  <si>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</si>
  <si>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</si>
  <si>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</si>
  <si>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</si>
  <si>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</si>
  <si>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</si>
  <si>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</si>
  <si>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</si>
  <si>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</si>
  <si>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</si>
  <si>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</si>
  <si>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</si>
  <si>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</si>
  <si>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</si>
  <si>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</si>
  <si>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</si>
  <si>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</si>
  <si>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</si>
  <si>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</si>
  <si>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</si>
  <si>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</si>
  <si>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</si>
  <si>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</si>
  <si>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</si>
  <si>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</si>
  <si>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</si>
  <si>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</si>
  <si>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</si>
  <si>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</si>
  <si>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</si>
  <si>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</si>
  <si>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</si>
  <si>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</si>
  <si>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</si>
  <si>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</si>
  <si>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</si>
  <si>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</si>
  <si>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</si>
  <si>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</si>
  <si>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</si>
  <si>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</si>
  <si>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</si>
  <si>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</si>
  <si>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</si>
  <si>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</si>
  <si>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</si>
  <si>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</si>
  <si>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</si>
  <si>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</si>
  <si>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</si>
  <si>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</si>
  <si>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</si>
  <si>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</si>
  <si>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</si>
  <si>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</si>
  <si>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</si>
  <si>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</si>
  <si>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</si>
  <si>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</si>
  <si>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</si>
  <si>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</si>
  <si>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</si>
  <si>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</si>
  <si>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</si>
  <si>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</si>
  <si>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</si>
  <si>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</si>
  <si>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</si>
  <si>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</si>
  <si>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</si>
  <si>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</si>
  <si>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</si>
  <si>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</si>
  <si>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</si>
  <si>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</si>
  <si>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</si>
  <si>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</si>
  <si>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</si>
  <si>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</si>
  <si>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</si>
  <si>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</si>
  <si>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</si>
  <si>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</si>
  <si>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</si>
  <si>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</si>
  <si>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</si>
  <si>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</si>
  <si>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</si>
  <si>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</si>
  <si>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</si>
  <si>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</si>
  <si>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</si>
  <si>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</si>
  <si>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</si>
  <si>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</si>
  <si>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</si>
  <si>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</si>
  <si>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</si>
  <si>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</si>
  <si>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</si>
  <si>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</si>
  <si>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</si>
  <si>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</si>
  <si>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</si>
  <si>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</si>
  <si>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</si>
  <si>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</si>
  <si>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</si>
  <si>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</si>
  <si>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</si>
  <si>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</si>
  <si>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</si>
  <si>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</si>
  <si>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</si>
  <si>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</si>
  <si>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</si>
  <si>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</si>
  <si>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</si>
  <si>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</si>
  <si>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</si>
  <si>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</si>
  <si>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</si>
  <si>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</si>
  <si>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</si>
  <si>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</si>
  <si>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</si>
  <si>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</si>
  <si>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</si>
  <si>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</si>
  <si>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</si>
  <si>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</si>
  <si>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</si>
  <si>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</si>
  <si>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</si>
  <si>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</si>
  <si>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</si>
  <si>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</si>
  <si>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</si>
  <si>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</si>
  <si>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</si>
  <si>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</si>
  <si>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</si>
  <si>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</si>
  <si>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</si>
  <si>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</si>
  <si>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</si>
  <si>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</si>
  <si>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</si>
  <si>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</si>
  <si>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</si>
  <si>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</si>
  <si>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</si>
  <si>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</si>
  <si>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</si>
  <si>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</si>
  <si>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</si>
  <si>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</si>
  <si>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</si>
  <si>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</si>
  <si>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</si>
  <si>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</si>
  <si>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</si>
  <si>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</si>
  <si>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</si>
  <si>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</si>
  <si>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</si>
  <si>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</si>
  <si>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</si>
  <si>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</si>
  <si>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</si>
  <si>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</si>
  <si>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</si>
  <si>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</si>
  <si>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</si>
  <si>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</si>
  <si>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</si>
  <si>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</si>
  <si>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</si>
  <si>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</si>
  <si>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</si>
  <si>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</si>
  <si>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</si>
  <si>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</si>
  <si>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</si>
  <si>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</si>
  <si>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</si>
  <si>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</si>
  <si>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</si>
  <si>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</si>
  <si>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</si>
  <si>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</si>
  <si>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</si>
  <si>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</si>
  <si>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</si>
  <si>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</si>
  <si>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</si>
  <si>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</si>
  <si>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</si>
  <si>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</si>
  <si>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</si>
  <si>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</si>
  <si>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</si>
  <si>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</si>
  <si>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</si>
  <si>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</si>
  <si>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</si>
  <si>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</si>
  <si>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</si>
  <si>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</si>
  <si>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</si>
  <si>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</si>
  <si>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</si>
  <si>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</si>
  <si>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</si>
  <si>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</si>
  <si>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</si>
  <si>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</si>
  <si>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</si>
  <si>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</si>
  <si>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</si>
  <si>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</si>
  <si>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</si>
  <si>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</si>
  <si>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</si>
  <si>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</si>
  <si>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</si>
  <si>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</si>
  <si>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</si>
  <si>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</si>
  <si>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</si>
  <si>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</si>
  <si>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</si>
  <si>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</si>
  <si>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</si>
  <si>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</si>
  <si>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</si>
  <si>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</si>
  <si>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</si>
  <si>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</si>
  <si>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</si>
  <si>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</si>
  <si>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</si>
  <si>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</si>
  <si>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</si>
  <si>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</si>
  <si>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</si>
  <si>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</si>
  <si>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</si>
  <si>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</si>
  <si>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</si>
  <si>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</si>
  <si>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</si>
  <si>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</si>
  <si>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</si>
  <si>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</si>
  <si>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</si>
  <si>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</si>
  <si>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</si>
  <si>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</si>
  <si>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</si>
  <si>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</si>
  <si>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</si>
  <si>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</si>
  <si>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</si>
  <si>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</si>
  <si>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</si>
  <si>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</si>
  <si>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</si>
  <si>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</si>
  <si>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</si>
  <si>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</si>
  <si>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</si>
  <si>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</si>
  <si>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</si>
  <si>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</si>
  <si>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</si>
  <si>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</si>
  <si>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</si>
  <si>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</si>
  <si>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</si>
  <si>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</si>
  <si>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</si>
  <si>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</si>
  <si>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</si>
  <si>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</si>
  <si>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</si>
  <si>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</si>
  <si>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</si>
  <si>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</si>
  <si>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</si>
  <si>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</si>
  <si>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</si>
  <si>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</si>
  <si>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</si>
  <si>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</si>
  <si>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</si>
  <si>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</si>
  <si>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</si>
  <si>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</si>
  <si>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</si>
  <si>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</si>
  <si>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</si>
  <si>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</si>
  <si>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</si>
  <si>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</si>
  <si>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</si>
  <si>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</si>
  <si>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</si>
  <si>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</si>
  <si>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</si>
  <si>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</si>
  <si>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</si>
  <si>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</si>
  <si>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</si>
  <si>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</si>
  <si>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</si>
  <si>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</si>
  <si>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</si>
  <si>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</si>
  <si>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</si>
  <si>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</si>
  <si>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</si>
  <si>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</si>
  <si>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</si>
  <si>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</si>
  <si>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</si>
  <si>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</si>
  <si>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</si>
  <si>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</si>
  <si>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</si>
  <si>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</si>
  <si>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</si>
  <si>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</si>
  <si>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</si>
  <si>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</si>
  <si>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</si>
  <si>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</si>
  <si>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</si>
  <si>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</si>
  <si>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</si>
  <si>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</si>
  <si>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</si>
  <si>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</si>
  <si>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</si>
  <si>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</si>
  <si>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</si>
  <si>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</si>
  <si>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</si>
  <si>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</si>
  <si>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</si>
  <si>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</si>
  <si>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</si>
  <si>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</si>
  <si>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</si>
  <si>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</si>
  <si>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</si>
  <si>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</si>
  <si>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</si>
  <si>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</si>
  <si>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</si>
  <si>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</si>
  <si>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</si>
  <si>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</si>
  <si>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</si>
  <si>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</si>
  <si>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</si>
  <si>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</si>
  <si>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</si>
  <si>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</si>
  <si>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</si>
  <si>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</si>
  <si>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</si>
  <si>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</si>
  <si>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</si>
  <si>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</si>
  <si>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</si>
  <si>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</si>
  <si>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</si>
  <si>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</si>
  <si>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</si>
  <si>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</si>
  <si>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</si>
  <si>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</si>
  <si>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</si>
  <si>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</si>
  <si>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</si>
  <si>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</si>
  <si>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</si>
  <si>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</si>
  <si>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</si>
  <si>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</si>
  <si>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</si>
  <si>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</si>
  <si>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</si>
  <si>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</si>
  <si>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</si>
  <si>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</si>
  <si>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</si>
  <si>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</si>
  <si>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</si>
  <si>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</si>
  <si>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</si>
  <si>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</si>
  <si>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</si>
  <si>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</si>
  <si>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</si>
  <si>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</si>
  <si>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</si>
  <si>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</si>
  <si>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</si>
  <si>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</si>
  <si>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</si>
  <si>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</si>
  <si>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</si>
  <si>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</si>
  <si>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</si>
  <si>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</si>
  <si>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</si>
  <si>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</si>
  <si>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</si>
  <si>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</si>
  <si>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</si>
  <si>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</si>
  <si>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</si>
  <si>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</si>
  <si>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</si>
  <si>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</si>
  <si>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</si>
  <si>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</si>
  <si>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</si>
  <si>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</si>
  <si>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</si>
  <si>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</si>
  <si>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</si>
  <si>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</si>
  <si>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</si>
  <si>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</si>
  <si>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</si>
  <si>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</si>
  <si>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</si>
  <si>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</si>
  <si>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</si>
  <si>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</si>
  <si>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</si>
  <si>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</si>
  <si>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</si>
  <si>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</si>
  <si>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</si>
  <si>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</si>
  <si>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</si>
  <si>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</si>
  <si>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</si>
  <si>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</si>
  <si>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</si>
  <si>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</si>
  <si>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</si>
  <si>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</si>
  <si>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</si>
  <si>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</si>
  <si>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</si>
  <si>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</si>
  <si>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</si>
  <si>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</si>
  <si>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</si>
  <si>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</si>
  <si>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</si>
  <si>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</si>
  <si>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</si>
  <si>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</si>
  <si>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</si>
  <si>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</si>
  <si>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</si>
  <si>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</si>
  <si>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</si>
  <si>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</si>
  <si>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</si>
  <si>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</si>
  <si>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</si>
  <si>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</si>
  <si>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</si>
  <si>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</si>
  <si>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</si>
  <si>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</si>
  <si>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</si>
  <si>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</si>
  <si>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</si>
  <si>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</si>
  <si>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</si>
  <si>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</si>
  <si>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</si>
  <si>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</si>
  <si>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</si>
  <si>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</si>
  <si>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</si>
  <si>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</si>
  <si>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</si>
  <si>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</si>
  <si>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</si>
  <si>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</si>
  <si>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</si>
  <si>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</si>
  <si>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</si>
  <si>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</si>
  <si>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</si>
  <si>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</si>
  <si>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</si>
  <si>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</si>
  <si>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</si>
  <si>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</si>
  <si>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</si>
  <si>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</si>
  <si>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</si>
  <si>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</si>
  <si>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</si>
  <si>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</si>
  <si>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</si>
  <si>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</si>
  <si>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</si>
  <si>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</si>
  <si>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</si>
  <si>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</si>
  <si>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</si>
  <si>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</si>
  <si>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</si>
  <si>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</si>
  <si>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</si>
  <si>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</si>
  <si>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</si>
  <si>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</si>
  <si>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</si>
  <si>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</si>
  <si>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</si>
  <si>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</si>
  <si>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</si>
  <si>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</si>
  <si>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</si>
  <si>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</si>
  <si>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</si>
  <si>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</si>
  <si>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</si>
  <si>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</si>
  <si>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</si>
  <si>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</si>
  <si>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</si>
  <si>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</si>
  <si>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</si>
  <si>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</si>
  <si>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</si>
  <si>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</si>
  <si>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</si>
  <si>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</si>
  <si>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</si>
  <si>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</si>
  <si>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</si>
  <si>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</si>
  <si>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</si>
  <si>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</si>
  <si>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</si>
  <si>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</si>
  <si>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</si>
  <si>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</si>
  <si>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</si>
  <si>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</si>
  <si>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</si>
  <si>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</si>
  <si>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</si>
  <si>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</si>
  <si>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</si>
  <si>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</si>
  <si>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</si>
  <si>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</si>
  <si>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</si>
  <si>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</si>
  <si>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</si>
  <si>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</si>
  <si>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</si>
  <si>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</si>
  <si>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</si>
  <si>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</si>
  <si>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</si>
  <si>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</si>
  <si>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</si>
  <si>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</si>
  <si>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</si>
  <si>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</si>
  <si>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</si>
  <si>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</si>
  <si>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</si>
  <si>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</si>
  <si>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</si>
  <si>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</si>
  <si>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</si>
  <si>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</si>
  <si>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</si>
  <si>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</si>
  <si>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</si>
  <si>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</si>
  <si>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</si>
  <si>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</si>
  <si>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</si>
  <si>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</si>
  <si>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</si>
  <si>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</si>
  <si>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</si>
  <si>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</si>
  <si>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</si>
  <si>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</si>
  <si>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</si>
  <si>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</si>
  <si>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</si>
  <si>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</si>
  <si>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</si>
  <si>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</si>
  <si>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</si>
  <si>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</si>
  <si>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</si>
  <si>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</si>
  <si>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</si>
  <si>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</si>
  <si>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</si>
  <si>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</si>
  <si>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</si>
  <si>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</si>
  <si>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</si>
  <si>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</si>
  <si>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</si>
  <si>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</si>
  <si>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</si>
  <si>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</si>
  <si>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</si>
  <si>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</si>
  <si>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</si>
  <si>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</si>
  <si>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</si>
  <si>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</si>
  <si>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</si>
  <si>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</si>
  <si>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</si>
  <si>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</si>
  <si>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</si>
  <si>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</si>
  <si>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</si>
  <si>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</si>
  <si>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</si>
  <si>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</si>
  <si>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</si>
  <si>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</si>
  <si>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</si>
  <si>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</si>
  <si>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</si>
  <si>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</si>
  <si>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</si>
  <si>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</si>
  <si>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</si>
  <si>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</si>
  <si>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</si>
  <si>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</si>
  <si>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</si>
  <si>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</si>
  <si>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</si>
  <si>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</si>
  <si>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</si>
  <si>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</si>
  <si>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</si>
  <si>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</si>
  <si>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</si>
  <si>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</si>
  <si>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</si>
  <si>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</si>
  <si>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</si>
  <si>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</si>
  <si>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</si>
  <si>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</si>
  <si>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</si>
  <si>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</si>
  <si>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</si>
  <si>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</si>
  <si>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</si>
  <si>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</si>
  <si>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</si>
  <si>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</si>
  <si>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</si>
  <si>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</si>
  <si>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</si>
  <si>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</si>
  <si>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</si>
  <si>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</si>
  <si>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</si>
  <si>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</si>
  <si>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</si>
  <si>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</si>
  <si>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</si>
  <si>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</si>
  <si>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</si>
  <si>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</si>
  <si>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</si>
  <si>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</si>
  <si>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</si>
  <si>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</si>
  <si>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</si>
  <si>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</si>
  <si>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</si>
  <si>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</si>
  <si>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</si>
  <si>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</si>
  <si>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</si>
  <si>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</si>
  <si>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</si>
  <si>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</si>
  <si>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</si>
  <si>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</si>
  <si>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</si>
  <si>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</si>
  <si>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</si>
  <si>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</si>
  <si>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</si>
  <si>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</si>
  <si>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</si>
  <si>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</si>
  <si>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</si>
  <si>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</si>
  <si>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</si>
  <si>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</si>
  <si>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</si>
  <si>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</si>
  <si>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</si>
  <si>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</si>
  <si>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</si>
  <si>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</si>
  <si>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</si>
  <si>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</si>
  <si>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</si>
  <si>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</si>
  <si>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</si>
  <si>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</si>
  <si>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</si>
  <si>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</si>
  <si>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</si>
  <si>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</si>
  <si>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</si>
  <si>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</si>
  <si>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</si>
  <si>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</si>
  <si>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</si>
  <si>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</si>
  <si>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</si>
  <si>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</si>
  <si>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</si>
  <si>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</si>
  <si>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</si>
  <si>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</si>
  <si>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</si>
  <si>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</si>
  <si>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</si>
  <si>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</si>
  <si>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</si>
  <si>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</si>
  <si>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</si>
  <si>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</si>
  <si>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</si>
  <si>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</si>
  <si>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</si>
  <si>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</si>
  <si>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</si>
  <si>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</si>
  <si>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</si>
  <si>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</si>
  <si>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</si>
  <si>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</si>
  <si>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</si>
  <si>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</si>
  <si>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</si>
  <si>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</si>
  <si>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</si>
  <si>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</si>
  <si>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</si>
  <si>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</si>
  <si>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</si>
  <si>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</si>
  <si>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</si>
  <si>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</si>
  <si>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</si>
  <si>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</si>
  <si>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</si>
  <si>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</si>
  <si>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</si>
  <si>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</si>
  <si>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</si>
  <si>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</si>
  <si>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</si>
  <si>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</si>
  <si>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</si>
  <si>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</si>
  <si>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</si>
  <si>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</si>
  <si>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</si>
  <si>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</si>
  <si>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</si>
  <si>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</si>
  <si>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</si>
  <si>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</si>
  <si>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</si>
  <si>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</si>
  <si>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</si>
  <si>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</si>
  <si>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</si>
  <si>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</si>
  <si>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</si>
  <si>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</si>
  <si>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</si>
  <si>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</si>
  <si>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</si>
  <si>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</si>
  <si>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</si>
  <si>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</si>
  <si>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</si>
  <si>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</si>
  <si>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</si>
  <si>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</si>
  <si>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</si>
  <si>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</si>
  <si>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</si>
  <si>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</si>
  <si>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</si>
  <si>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</si>
  <si>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</si>
  <si>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</si>
  <si>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</si>
  <si>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</si>
  <si>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</si>
  <si>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</si>
  <si>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</si>
  <si>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</si>
  <si>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</si>
  <si>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</si>
  <si>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</si>
  <si>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</si>
  <si>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</si>
  <si>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</si>
  <si>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</si>
  <si>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</si>
  <si>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</si>
  <si>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</si>
  <si>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</si>
  <si>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</si>
  <si>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</si>
  <si>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</si>
  <si>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</si>
  <si>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</si>
  <si>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</si>
  <si>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</si>
  <si>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</si>
  <si>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</si>
  <si>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</si>
  <si>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</si>
  <si>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</si>
  <si>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</si>
  <si>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</si>
  <si>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</si>
  <si>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</si>
  <si>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</si>
  <si>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</si>
  <si>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</si>
  <si>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</si>
  <si>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</si>
  <si>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</si>
  <si>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</si>
  <si>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</si>
  <si>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</si>
  <si>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</si>
  <si>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</si>
  <si>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</si>
  <si>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</si>
  <si>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</si>
  <si>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</si>
  <si>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</si>
  <si>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</si>
  <si>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</si>
  <si>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</si>
  <si>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</si>
  <si>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</si>
  <si>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</si>
  <si>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</si>
  <si>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</si>
  <si>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</si>
  <si>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</si>
  <si>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</si>
  <si>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</si>
  <si>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</si>
  <si>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</si>
  <si>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</si>
  <si>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</si>
  <si>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</si>
  <si>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</si>
  <si>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</si>
  <si>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</si>
  <si>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</si>
  <si>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</si>
  <si>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</si>
  <si>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</si>
  <si>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</si>
  <si>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</si>
  <si>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</si>
  <si>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</si>
  <si>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</si>
  <si>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</si>
  <si>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</si>
  <si>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</si>
  <si>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</si>
  <si>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</si>
  <si>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</si>
  <si>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</si>
  <si>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</si>
  <si>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</si>
  <si>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</si>
  <si>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</si>
  <si>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</si>
  <si>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</si>
  <si>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</si>
  <si>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</si>
  <si>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</si>
  <si>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</si>
  <si>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</si>
  <si>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</si>
  <si>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</si>
  <si>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</si>
  <si>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</si>
  <si>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</si>
  <si>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</si>
  <si>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</si>
  <si>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</si>
  <si>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</si>
  <si>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</si>
  <si>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</si>
  <si>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</si>
  <si>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</si>
  <si>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</si>
  <si>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</si>
  <si>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</si>
  <si>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</si>
  <si>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</si>
  <si>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</si>
  <si>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</si>
  <si>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</si>
  <si>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</si>
  <si>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</si>
  <si>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</si>
  <si>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</si>
  <si>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</si>
  <si>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</si>
  <si>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</si>
  <si>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</si>
  <si>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</si>
  <si>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</si>
  <si>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</si>
  <si>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</si>
  <si>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</si>
  <si>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</si>
  <si>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</si>
  <si>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</si>
  <si>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</si>
  <si>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</si>
  <si>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</si>
  <si>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</si>
  <si>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</si>
  <si>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</si>
  <si>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</si>
  <si>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</si>
  <si>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</si>
  <si>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</si>
  <si>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</si>
  <si>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</si>
  <si>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</si>
  <si>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</si>
  <si>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</si>
  <si>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</si>
  <si>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</si>
  <si>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</si>
  <si>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</si>
  <si>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</si>
  <si>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</si>
  <si>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</si>
  <si>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</si>
  <si>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</si>
  <si>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</si>
  <si>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</si>
  <si>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</si>
  <si>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</si>
  <si>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</si>
  <si>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</si>
  <si>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</si>
  <si>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</si>
  <si>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</si>
  <si>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</si>
  <si>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</si>
  <si>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</si>
  <si>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</si>
  <si>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</si>
  <si>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</si>
  <si>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</si>
  <si>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</si>
  <si>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</si>
  <si>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</si>
  <si>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</si>
  <si>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</si>
  <si>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</si>
  <si>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</si>
  <si>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</si>
  <si>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</si>
  <si>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</si>
  <si>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</si>
  <si>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</si>
  <si>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</si>
  <si>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</si>
  <si>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</si>
  <si>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</si>
  <si>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</si>
  <si>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</si>
  <si>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</si>
  <si>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</si>
  <si>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</si>
  <si>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</si>
  <si>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</si>
  <si>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</si>
  <si>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</si>
  <si>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</si>
  <si>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</si>
  <si>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</si>
  <si>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</si>
  <si>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</si>
  <si>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</si>
  <si>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</si>
  <si>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</si>
  <si>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</si>
  <si>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</si>
  <si>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</si>
  <si>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</si>
  <si>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</si>
  <si>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</si>
  <si>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</si>
  <si>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</si>
  <si>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</si>
  <si>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</si>
  <si>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</si>
  <si>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</si>
  <si>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</si>
  <si>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</si>
  <si>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</si>
  <si>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</si>
  <si>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</si>
  <si>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</si>
  <si>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</si>
  <si>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</si>
  <si>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</si>
  <si>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</si>
  <si>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</si>
  <si>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</si>
  <si>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</si>
  <si>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</si>
  <si>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</si>
  <si>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</si>
  <si>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</si>
  <si>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</si>
  <si>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</si>
  <si>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</si>
  <si>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</si>
  <si>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</si>
  <si>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</si>
  <si>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</si>
  <si>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</si>
  <si>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</si>
  <si>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</si>
  <si>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</si>
  <si>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</si>
  <si>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</si>
  <si>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</si>
  <si>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</si>
  <si>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</si>
  <si>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</si>
  <si>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</si>
  <si>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</si>
  <si>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</si>
  <si>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</si>
  <si>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</si>
  <si>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</si>
  <si>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</si>
  <si>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</si>
  <si>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</si>
  <si>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</si>
  <si>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</si>
  <si>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</si>
  <si>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</si>
  <si>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</si>
  <si>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</si>
  <si>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</si>
  <si>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</si>
  <si>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</si>
  <si>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</si>
  <si>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</si>
  <si>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</si>
  <si>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</si>
  <si>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</si>
  <si>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</si>
  <si>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</si>
  <si>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</si>
  <si>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</si>
  <si>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</si>
  <si>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</si>
  <si>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</si>
  <si>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</si>
  <si>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</si>
  <si>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</si>
  <si>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</si>
  <si>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</si>
  <si>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</si>
  <si>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</si>
  <si>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</si>
  <si>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</si>
  <si>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</si>
  <si>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</si>
  <si>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</si>
  <si>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</si>
  <si>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</si>
  <si>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</si>
  <si>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</si>
  <si>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</si>
  <si>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</si>
  <si>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</si>
  <si>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</si>
  <si>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</si>
  <si>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</si>
  <si>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</si>
  <si>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</si>
  <si>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</si>
  <si>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</si>
  <si>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</si>
  <si>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</si>
  <si>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</si>
  <si>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</si>
  <si>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</si>
  <si>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</si>
  <si>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</si>
  <si>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</si>
  <si>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</si>
  <si>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</si>
  <si>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</si>
  <si>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</si>
  <si>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</si>
  <si>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</si>
  <si>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</si>
  <si>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</si>
  <si>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</si>
  <si>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</si>
  <si>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</si>
  <si>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</si>
  <si>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</si>
  <si>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</si>
  <si>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</si>
  <si>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</si>
  <si>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</si>
  <si>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</si>
  <si>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</si>
  <si>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</si>
  <si>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</si>
  <si>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</si>
  <si>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</si>
  <si>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</si>
  <si>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</si>
  <si>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</si>
  <si>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</si>
  <si>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</si>
  <si>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</si>
  <si>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</si>
  <si>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</si>
  <si>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</si>
  <si>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</si>
  <si>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</si>
  <si>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</si>
  <si>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</si>
  <si>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</si>
  <si>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</si>
  <si>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</si>
  <si>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</si>
  <si>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</si>
  <si>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</si>
  <si>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</si>
  <si>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</si>
  <si>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</si>
  <si>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</si>
  <si>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</si>
  <si>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</si>
  <si>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</si>
  <si>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</si>
  <si>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</si>
  <si>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</si>
  <si>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</si>
  <si>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</si>
  <si>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</si>
  <si>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</si>
  <si>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</si>
  <si>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</si>
  <si>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</si>
  <si>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</si>
  <si>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</si>
  <si>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</si>
  <si>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</si>
  <si>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</si>
  <si>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</si>
  <si>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</si>
  <si>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</si>
  <si>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</si>
  <si>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</si>
  <si>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</si>
  <si>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</si>
  <si>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</si>
  <si>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</si>
  <si>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</si>
  <si>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</si>
  <si>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</si>
  <si>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</si>
  <si>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</si>
  <si>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</si>
  <si>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</si>
  <si>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</si>
  <si>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</si>
  <si>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</si>
  <si>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</si>
  <si>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</si>
  <si>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</si>
  <si>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</si>
  <si>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</si>
  <si>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</si>
  <si>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</si>
  <si>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</si>
  <si>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</si>
  <si>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</si>
  <si>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</si>
  <si>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</si>
  <si>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</si>
  <si>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</si>
  <si>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</si>
  <si>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</si>
  <si>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</si>
  <si>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</si>
  <si>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</si>
  <si>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</si>
  <si>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</si>
  <si>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</si>
  <si>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</si>
  <si>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</si>
  <si>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</si>
  <si>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</si>
  <si>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</si>
  <si>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</si>
  <si>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</si>
  <si>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</si>
  <si>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</si>
  <si>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</si>
  <si>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</si>
  <si>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</si>
  <si>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</si>
  <si>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</si>
  <si>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</si>
  <si>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</si>
  <si>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</si>
  <si>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</si>
  <si>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</si>
  <si>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</si>
  <si>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</si>
  <si>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</si>
  <si>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</si>
  <si>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</si>
  <si>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</si>
  <si>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</si>
  <si>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</si>
  <si>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</si>
  <si>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</si>
  <si>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</si>
  <si>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</si>
  <si>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</si>
  <si>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</si>
  <si>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</si>
  <si>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</si>
  <si>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</si>
  <si>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</si>
  <si>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</si>
  <si>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</si>
  <si>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</si>
  <si>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</si>
  <si>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</si>
  <si>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</si>
  <si>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</si>
  <si>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</si>
  <si>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</si>
  <si>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</si>
  <si>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</si>
  <si>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</si>
  <si>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</si>
  <si>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</si>
  <si>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</si>
  <si>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</si>
  <si>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</si>
  <si>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</si>
  <si>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</si>
  <si>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</si>
  <si>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</si>
  <si>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</si>
  <si>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</si>
  <si>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</si>
  <si>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</si>
  <si>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</si>
  <si>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</si>
  <si>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</si>
  <si>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</si>
  <si>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</si>
  <si>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</si>
  <si>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</si>
  <si>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</si>
  <si>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</si>
  <si>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</si>
  <si>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</si>
  <si>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</si>
  <si>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</si>
  <si>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</si>
  <si>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</si>
  <si>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</si>
  <si>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</si>
  <si>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</si>
  <si>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</si>
  <si>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</si>
  <si>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</si>
  <si>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</si>
  <si>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</si>
  <si>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</si>
  <si>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</si>
  <si>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</si>
  <si>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</si>
  <si>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</si>
  <si>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</si>
  <si>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</si>
  <si>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</si>
  <si>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</si>
  <si>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</si>
  <si>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</si>
  <si>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</si>
  <si>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</si>
  <si>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</si>
  <si>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</si>
  <si>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</si>
  <si>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</si>
  <si>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</si>
  <si>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</si>
  <si>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</si>
  <si>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</si>
  <si>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</si>
  <si>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</si>
  <si>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</si>
  <si>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</si>
  <si>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</si>
  <si>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</si>
  <si>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</si>
  <si>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</si>
  <si>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</si>
  <si>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</si>
  <si>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</si>
  <si>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</si>
  <si>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</si>
  <si>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</si>
  <si>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</si>
  <si>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</si>
  <si>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</si>
  <si>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</si>
  <si>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</si>
  <si>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</si>
  <si>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</si>
  <si>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</si>
  <si>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</si>
  <si>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</si>
  <si>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</si>
  <si>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</si>
  <si>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</si>
  <si>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</si>
  <si>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</si>
  <si>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</si>
  <si>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</si>
  <si>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</si>
  <si>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</si>
  <si>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</si>
  <si>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</si>
  <si>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</si>
  <si>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</si>
  <si>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</si>
  <si>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</si>
  <si>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</si>
  <si>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</si>
  <si>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</si>
  <si>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</si>
  <si>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</si>
  <si>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</si>
  <si>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</si>
  <si>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</si>
  <si>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</si>
  <si>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</si>
  <si>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</si>
  <si>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</si>
  <si>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</si>
  <si>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</si>
  <si>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</si>
  <si>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</si>
  <si>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</si>
  <si>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</si>
  <si>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</si>
  <si>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</si>
  <si>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</si>
  <si>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</si>
  <si>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</si>
  <si>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</si>
  <si>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</si>
  <si>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</si>
  <si>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</si>
  <si>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</si>
  <si>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</si>
  <si>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</si>
  <si>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</si>
  <si>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</si>
  <si>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</si>
  <si>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</si>
  <si>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</si>
  <si>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</si>
  <si>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</si>
  <si>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</si>
  <si>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</si>
  <si>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</si>
  <si>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</si>
  <si>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</si>
  <si>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</si>
  <si>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</si>
  <si>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</si>
  <si>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</si>
  <si>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</si>
  <si>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</si>
  <si>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</si>
  <si>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</si>
  <si>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</si>
  <si>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</si>
  <si>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</si>
  <si>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</si>
  <si>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</si>
  <si>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</si>
  <si>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</si>
  <si>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</si>
  <si>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</si>
  <si>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</si>
  <si>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</si>
  <si>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</si>
  <si>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</si>
  <si>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</si>
  <si>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</si>
  <si>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</si>
  <si>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</si>
  <si>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</si>
  <si>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</si>
  <si>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</si>
  <si>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</si>
  <si>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</si>
  <si>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</si>
  <si>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</si>
  <si>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</si>
  <si>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</si>
  <si>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</si>
  <si>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</si>
  <si>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</si>
  <si>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</si>
  <si>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</si>
  <si>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</si>
  <si>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</si>
  <si>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</si>
  <si>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</si>
  <si>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</si>
  <si>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</si>
  <si>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</si>
  <si>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</si>
  <si>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</si>
  <si>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</si>
  <si>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</si>
  <si>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</si>
  <si>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</si>
  <si>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</si>
  <si>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</si>
  <si>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</si>
  <si>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</si>
  <si>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</si>
  <si>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</si>
  <si>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</si>
  <si>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</si>
  <si>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</si>
  <si>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</si>
  <si>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</si>
  <si>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</si>
  <si>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</si>
  <si>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</si>
  <si>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</si>
  <si>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</si>
  <si>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</si>
  <si>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</si>
  <si>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</si>
  <si>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</si>
  <si>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</si>
  <si>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</si>
  <si>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</si>
  <si>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</si>
  <si>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</si>
  <si>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</si>
  <si>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</si>
  <si>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</si>
  <si>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</si>
  <si>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</si>
  <si>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</si>
  <si>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</si>
  <si>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</si>
  <si>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</si>
  <si>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</si>
  <si>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</si>
  <si>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</si>
  <si>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</si>
  <si>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</si>
  <si>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</si>
  <si>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</si>
  <si>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</si>
  <si>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</si>
  <si>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</si>
  <si>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</si>
  <si>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</si>
  <si>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</si>
  <si>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</si>
  <si>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</si>
  <si>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</si>
  <si>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</si>
  <si>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</si>
  <si>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</si>
  <si>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</si>
  <si>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</si>
  <si>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</si>
  <si>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</si>
  <si>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</si>
  <si>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</si>
  <si>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</si>
  <si>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</si>
  <si>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</si>
  <si>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</si>
  <si>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</si>
  <si>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</si>
  <si>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</si>
  <si>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</si>
  <si>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</si>
  <si>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</si>
  <si>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</si>
  <si>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</si>
  <si>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</si>
  <si>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</si>
  <si>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</si>
  <si>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</si>
  <si>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</si>
  <si>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</si>
  <si>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</si>
  <si>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</si>
  <si>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</si>
  <si>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</si>
  <si>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</si>
  <si>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</si>
  <si>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</si>
  <si>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</si>
  <si>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</si>
  <si>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</si>
  <si>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</si>
  <si>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</si>
  <si>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</si>
  <si>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</si>
  <si>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</si>
  <si>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</si>
  <si>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</si>
  <si>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</si>
  <si>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</si>
  <si>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</si>
  <si>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</si>
  <si>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</si>
  <si>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</si>
  <si>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</si>
  <si>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</si>
  <si>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</si>
  <si>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</si>
  <si>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</si>
  <si>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</si>
  <si>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</si>
  <si>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</si>
  <si>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</si>
  <si>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</si>
  <si>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</si>
  <si>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</si>
  <si>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</si>
  <si>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</si>
  <si>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</si>
  <si>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</si>
  <si>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</si>
  <si>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</si>
  <si>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</si>
  <si>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</si>
  <si>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</si>
  <si>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</si>
  <si>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</si>
  <si>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</si>
  <si>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</si>
  <si>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</si>
  <si>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</si>
  <si>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</si>
  <si>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</si>
  <si>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</si>
  <si>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</si>
  <si>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</si>
  <si>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</si>
  <si>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</si>
  <si>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</si>
  <si>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</si>
  <si>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</si>
  <si>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</si>
  <si>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</si>
  <si>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</si>
  <si>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</si>
  <si>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</si>
  <si>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</si>
  <si>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</si>
  <si>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</si>
  <si>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</si>
  <si>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</si>
  <si>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</si>
  <si>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</si>
  <si>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</si>
  <si>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</si>
  <si>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</si>
  <si>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</si>
  <si>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</si>
  <si>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</si>
  <si>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</si>
  <si>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</si>
  <si>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</si>
  <si>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</si>
  <si>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</si>
  <si>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</si>
  <si>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</si>
  <si>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</si>
  <si>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</si>
  <si>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</si>
  <si>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</si>
  <si>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</si>
  <si>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</si>
  <si>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</si>
  <si>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</si>
  <si>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</si>
  <si>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</si>
  <si>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</si>
  <si>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</si>
  <si>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</si>
  <si>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</si>
  <si>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</si>
  <si>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</si>
  <si>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</si>
  <si>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</si>
  <si>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</si>
  <si>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</si>
  <si>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</si>
  <si>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</si>
  <si>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</si>
  <si>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</si>
  <si>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</si>
  <si>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</si>
  <si>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</si>
  <si>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</si>
  <si>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</si>
  <si>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</si>
  <si>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</si>
  <si>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</si>
  <si>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</si>
  <si>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</si>
  <si>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</si>
  <si>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</si>
  <si>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</si>
  <si>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</si>
  <si>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</si>
  <si>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</si>
  <si>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</si>
  <si>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</si>
  <si>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</si>
  <si>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</si>
  <si>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</si>
  <si>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</si>
  <si>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</si>
  <si>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</si>
  <si>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</si>
  <si>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</si>
  <si>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</si>
  <si>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</si>
  <si>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</si>
  <si>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</si>
  <si>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</si>
  <si>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</si>
  <si>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</si>
  <si>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</si>
  <si>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</si>
  <si>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</si>
  <si>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</si>
  <si>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</si>
  <si>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</si>
  <si>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</si>
  <si>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</si>
  <si>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</si>
  <si>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</si>
  <si>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</si>
  <si>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</si>
  <si>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</si>
  <si>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</si>
  <si>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</si>
  <si>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</si>
  <si>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</si>
  <si>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</si>
  <si>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</si>
  <si>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</si>
  <si>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</si>
  <si>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</si>
  <si>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</si>
  <si>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</si>
  <si>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</si>
  <si>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</si>
  <si>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</si>
  <si>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</si>
  <si>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</si>
  <si>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</si>
  <si>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</si>
  <si>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</si>
  <si>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</si>
  <si>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</si>
  <si>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</si>
  <si>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</si>
  <si>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</si>
  <si>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</si>
  <si>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</si>
  <si>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</si>
  <si>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</si>
  <si>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</si>
  <si>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</si>
  <si>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</si>
  <si>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</si>
  <si>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</si>
  <si>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</si>
  <si>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</si>
  <si>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</si>
  <si>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</si>
  <si>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</si>
  <si>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</si>
  <si>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</si>
  <si>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</si>
  <si>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</si>
  <si>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</si>
  <si>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</si>
  <si>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</si>
  <si>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</si>
  <si>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</si>
  <si>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</si>
  <si>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</si>
  <si>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</si>
  <si>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</si>
  <si>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</si>
  <si>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</si>
  <si>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</si>
  <si>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</si>
  <si>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</si>
  <si>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</si>
  <si>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</si>
  <si>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</si>
  <si>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</si>
  <si>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</si>
  <si>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</si>
  <si>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</si>
  <si>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</si>
  <si>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</si>
  <si>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</si>
  <si>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</si>
  <si>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</si>
  <si>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</si>
  <si>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</si>
  <si>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</si>
  <si>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</si>
  <si>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</si>
  <si>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</si>
  <si>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</si>
  <si>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</si>
  <si>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</si>
  <si>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</si>
  <si>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</si>
  <si>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</si>
  <si>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</si>
  <si>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</si>
  <si>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</si>
  <si>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</si>
  <si>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</si>
  <si>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</si>
  <si>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</si>
  <si>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</si>
  <si>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</si>
  <si>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</si>
  <si>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</si>
  <si>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</si>
  <si>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</si>
  <si>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</si>
  <si>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</si>
  <si>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</si>
  <si>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</si>
  <si>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</si>
  <si>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</si>
  <si>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</si>
  <si>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</si>
  <si>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</si>
  <si>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</si>
  <si>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</si>
  <si>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</si>
  <si>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</si>
  <si>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</si>
  <si>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</si>
  <si>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</si>
  <si>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</si>
  <si>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</si>
  <si>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</si>
  <si>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</si>
  <si>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</si>
  <si>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</si>
  <si>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</si>
  <si>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</si>
  <si>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</si>
  <si>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</si>
  <si>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</si>
  <si>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</si>
  <si>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</si>
  <si>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</si>
  <si>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</si>
  <si>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</si>
  <si>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</si>
  <si>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</si>
  <si>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</si>
  <si>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</si>
  <si>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</si>
  <si>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</si>
  <si>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</si>
  <si>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</si>
  <si>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</si>
  <si>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</si>
  <si>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</si>
  <si>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</si>
  <si>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</si>
  <si>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</si>
  <si>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</si>
  <si>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</si>
  <si>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</si>
  <si>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</si>
  <si>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</si>
  <si>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</si>
  <si>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</si>
  <si>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</si>
  <si>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</si>
  <si>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</si>
  <si>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</si>
  <si>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</si>
  <si>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</si>
  <si>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</si>
  <si>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</si>
  <si>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</si>
  <si>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</si>
  <si>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</si>
  <si>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</si>
  <si>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</si>
  <si>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</si>
  <si>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</si>
  <si>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</si>
  <si>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</si>
  <si>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</si>
  <si>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</si>
  <si>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</si>
  <si>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</si>
  <si>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</si>
  <si>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</si>
  <si>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</si>
  <si>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</si>
  <si>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</si>
  <si>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</si>
  <si>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</si>
  <si>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</si>
  <si>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</si>
  <si>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</si>
  <si>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</si>
  <si>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</si>
  <si>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</si>
  <si>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</si>
  <si>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</si>
  <si>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</si>
  <si>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</si>
  <si>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</si>
  <si>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</si>
  <si>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</si>
  <si>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</si>
  <si>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</si>
  <si>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</si>
  <si>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</si>
  <si>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</si>
  <si>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</si>
  <si>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</si>
  <si>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</si>
  <si>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</si>
  <si>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</si>
  <si>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</si>
  <si>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</si>
  <si>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</si>
  <si>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</si>
  <si>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</si>
  <si>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</si>
  <si>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</si>
  <si>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</si>
  <si>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</si>
  <si>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</si>
  <si>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</si>
  <si>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</si>
  <si>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</si>
  <si>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</si>
  <si>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</si>
  <si>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</si>
  <si>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</si>
  <si>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</si>
  <si>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</si>
  <si>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</si>
  <si>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</si>
  <si>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</si>
  <si>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</si>
  <si>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</si>
  <si>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</si>
  <si>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</si>
  <si>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</si>
  <si>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</si>
  <si>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</si>
  <si>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</si>
  <si>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</si>
  <si>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</si>
  <si>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</si>
  <si>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</si>
  <si>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</si>
  <si>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</si>
  <si>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</si>
  <si>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</si>
  <si>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</si>
  <si>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</si>
  <si>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</si>
  <si>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</si>
  <si>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</si>
  <si>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</si>
  <si>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</si>
  <si>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</si>
  <si>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</si>
  <si>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</si>
  <si>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</si>
  <si>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</si>
  <si>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</si>
  <si>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</si>
  <si>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</si>
  <si>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</si>
  <si>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</si>
  <si>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</si>
  <si>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</si>
  <si>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</si>
  <si>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</si>
  <si>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</si>
  <si>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</si>
  <si>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</si>
  <si>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</si>
  <si>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</si>
  <si>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</si>
  <si>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</si>
  <si>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</si>
  <si>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</si>
  <si>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</si>
  <si>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</si>
  <si>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</si>
  <si>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</si>
  <si>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</si>
  <si>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</si>
  <si>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</si>
  <si>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</si>
  <si>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</si>
  <si>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</si>
  <si>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</si>
  <si>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</si>
  <si>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</si>
  <si>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</si>
  <si>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</si>
  <si>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</si>
  <si>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</si>
  <si>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</si>
  <si>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</si>
  <si>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</si>
  <si>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</si>
  <si>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</si>
  <si>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</si>
  <si>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</si>
  <si>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</si>
  <si>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</si>
  <si>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</si>
  <si>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</si>
  <si>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</si>
  <si>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</si>
  <si>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</si>
  <si>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</si>
  <si>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</si>
  <si>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</si>
  <si>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</si>
  <si>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</si>
  <si>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</si>
  <si>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</si>
  <si>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</si>
  <si>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</si>
  <si>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</si>
  <si>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</si>
  <si>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</si>
  <si>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</si>
  <si>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</si>
  <si>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</si>
  <si>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</si>
  <si>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</si>
  <si>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</si>
  <si>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</si>
  <si>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</si>
  <si>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</si>
  <si>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</si>
  <si>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</si>
  <si>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</si>
  <si>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</si>
  <si>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</si>
  <si>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</si>
  <si>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</si>
  <si>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</si>
  <si>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</si>
  <si>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</si>
  <si>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</si>
  <si>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</si>
  <si>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</si>
  <si>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</si>
  <si>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</si>
  <si>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</si>
  <si>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</si>
  <si>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</si>
  <si>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</si>
  <si>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</si>
  <si>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</si>
  <si>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</si>
  <si>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</si>
  <si>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</si>
  <si>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</si>
  <si>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</si>
  <si>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</si>
  <si>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</si>
  <si>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</si>
  <si>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</si>
  <si>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</si>
  <si>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</si>
  <si>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</si>
  <si>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</si>
  <si>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</si>
  <si>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</si>
  <si>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</si>
  <si>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</si>
  <si>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</si>
  <si>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</si>
  <si>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</si>
  <si>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</si>
  <si>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</si>
  <si>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</si>
  <si>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</si>
  <si>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</si>
  <si>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</si>
  <si>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</si>
  <si>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</si>
  <si>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</si>
  <si>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</si>
  <si>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</si>
  <si>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</si>
  <si>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</si>
  <si>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</si>
  <si>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</si>
  <si>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</si>
  <si>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</si>
  <si>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</si>
  <si>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</si>
  <si>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</si>
  <si>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</si>
  <si>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</si>
  <si>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</si>
  <si>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</si>
  <si>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</si>
  <si>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</si>
  <si>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</si>
  <si>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</si>
  <si>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</si>
  <si>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</si>
  <si>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</si>
  <si>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</si>
  <si>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</si>
  <si>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</si>
  <si>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</si>
  <si>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</si>
  <si>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</si>
  <si>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</si>
  <si>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</si>
  <si>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</si>
  <si>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</si>
  <si>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</si>
  <si>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</si>
  <si>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</si>
  <si>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</si>
  <si>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</si>
  <si>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</si>
  <si>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</si>
  <si>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</si>
  <si>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</si>
  <si>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</si>
  <si>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</si>
  <si>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</si>
  <si>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</si>
  <si>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</si>
  <si>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</si>
  <si>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</si>
  <si>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</si>
  <si>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</si>
  <si>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</si>
  <si>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</si>
  <si>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</si>
  <si>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</si>
  <si>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</si>
  <si>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</si>
  <si>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</si>
  <si>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</si>
  <si>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</si>
  <si>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</si>
  <si>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</si>
  <si>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</si>
  <si>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</si>
  <si>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</si>
  <si>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</si>
  <si>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</si>
  <si>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</si>
  <si>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</si>
  <si>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</si>
  <si>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</si>
  <si>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</si>
  <si>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</si>
  <si>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</si>
  <si>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</si>
  <si>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</si>
  <si>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</si>
  <si>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</si>
  <si>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</si>
  <si>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</si>
  <si>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</si>
  <si>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</si>
  <si>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</si>
  <si>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</si>
  <si>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</si>
  <si>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</si>
  <si>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</si>
  <si>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</si>
  <si>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</si>
  <si>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</si>
  <si>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</si>
  <si>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</si>
  <si>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</si>
  <si>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</si>
  <si>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</si>
  <si>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</si>
  <si>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</si>
  <si>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</si>
  <si>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</si>
  <si>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</si>
  <si>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</si>
  <si>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</si>
  <si>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</si>
  <si>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</si>
  <si>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</si>
  <si>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</si>
  <si>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</si>
  <si>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</si>
  <si>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</si>
  <si>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</si>
  <si>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</si>
  <si>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</si>
  <si>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</si>
  <si>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</si>
  <si>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</si>
  <si>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</si>
  <si>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</si>
  <si>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</si>
  <si>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</si>
  <si>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</si>
  <si>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</si>
  <si>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</si>
  <si>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</si>
  <si>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</si>
  <si>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</si>
  <si>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</si>
  <si>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</si>
  <si>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</si>
  <si>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</si>
  <si>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</si>
  <si>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</si>
  <si>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</si>
  <si>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</si>
  <si>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</si>
  <si>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</si>
  <si>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</si>
  <si>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</si>
  <si>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</si>
  <si>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</si>
  <si>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</si>
  <si>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</si>
  <si>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</si>
  <si>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</si>
  <si>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</si>
  <si>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</si>
  <si>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</si>
  <si>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</si>
  <si>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</si>
  <si>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</si>
  <si>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</si>
  <si>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</si>
  <si>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</si>
  <si>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</si>
  <si>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</si>
  <si>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</si>
  <si>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</si>
  <si>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</si>
  <si>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</si>
  <si>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</si>
  <si>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</si>
  <si>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</si>
  <si>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</si>
  <si>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</si>
  <si>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</si>
  <si>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</si>
  <si>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</si>
  <si>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</si>
  <si>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</si>
  <si>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</si>
  <si>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</si>
  <si>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</si>
  <si>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</si>
  <si>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</si>
  <si>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</si>
  <si>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</si>
  <si>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</si>
  <si>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</si>
  <si>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</si>
  <si>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</si>
  <si>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</si>
  <si>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</si>
  <si>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</si>
  <si>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</si>
  <si>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</si>
  <si>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</si>
  <si>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</si>
  <si>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</si>
  <si>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</si>
  <si>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</si>
  <si>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</si>
  <si>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</si>
  <si>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</si>
  <si>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</si>
  <si>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</si>
  <si>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</si>
  <si>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</si>
  <si>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</si>
  <si>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</si>
  <si>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</si>
  <si>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</si>
  <si>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</si>
  <si>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</si>
  <si>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</si>
  <si>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</si>
  <si>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</si>
  <si>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</si>
  <si>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</si>
  <si>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</si>
  <si>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</si>
  <si>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</si>
  <si>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</si>
  <si>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</si>
  <si>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</si>
  <si>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</si>
  <si>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</si>
  <si>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</si>
  <si>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</si>
  <si>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</si>
  <si>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</si>
  <si>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</si>
  <si>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</si>
  <si>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</si>
  <si>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</si>
  <si>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</si>
  <si>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</si>
  <si>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</si>
  <si>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</si>
  <si>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</si>
  <si>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</si>
  <si>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</si>
  <si>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</si>
  <si>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</si>
  <si>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</si>
  <si>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</si>
  <si>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</si>
  <si>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</si>
  <si>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</si>
  <si>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</si>
  <si>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</si>
  <si>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</si>
  <si>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</si>
  <si>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</si>
  <si>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</si>
  <si>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</si>
  <si>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</si>
  <si>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</si>
  <si>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</si>
  <si>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</si>
  <si>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</si>
  <si>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</si>
  <si>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</si>
  <si>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</si>
  <si>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</si>
  <si>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</si>
  <si>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</si>
  <si>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</si>
  <si>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</si>
  <si>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</si>
  <si>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</si>
  <si>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</si>
  <si>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</si>
  <si>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</si>
  <si>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</si>
  <si>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</si>
  <si>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</si>
  <si>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</si>
  <si>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</si>
  <si>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</si>
  <si>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</si>
  <si>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</si>
  <si>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</si>
  <si>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</si>
  <si>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</si>
  <si>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</si>
  <si>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</si>
  <si>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</si>
  <si>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</si>
  <si>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</si>
  <si>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</si>
  <si>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</si>
  <si>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</si>
  <si>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</si>
  <si>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</si>
  <si>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</si>
  <si>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</si>
  <si>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</si>
  <si>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</si>
  <si>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</si>
  <si>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</si>
  <si>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</si>
  <si>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</si>
  <si>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</si>
  <si>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</si>
  <si>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</si>
  <si>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</si>
  <si>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</si>
  <si>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</si>
  <si>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</si>
  <si>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</si>
  <si>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</si>
  <si>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</si>
  <si>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</si>
  <si>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</si>
  <si>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</si>
  <si>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</si>
  <si>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</si>
  <si>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</si>
  <si>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</si>
  <si>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</si>
  <si>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</si>
  <si>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</si>
  <si>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</si>
  <si>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</si>
  <si>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</si>
  <si>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</si>
  <si>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</si>
  <si>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</si>
  <si>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</si>
  <si>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</si>
  <si>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</si>
  <si>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</si>
  <si>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</si>
  <si>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</si>
  <si>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</si>
  <si>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</si>
  <si>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</si>
  <si>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</si>
  <si>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</si>
  <si>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</si>
  <si>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</si>
  <si>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</si>
  <si>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</si>
  <si>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</si>
  <si>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</si>
  <si>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</si>
  <si>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</si>
  <si>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</si>
  <si>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</si>
  <si>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</si>
  <si>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</si>
  <si>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</si>
  <si>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</si>
  <si>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</si>
  <si>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</si>
  <si>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</si>
  <si>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</si>
  <si>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</si>
  <si>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</si>
  <si>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</si>
  <si>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</si>
  <si>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</si>
  <si>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</si>
  <si>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</si>
  <si>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</si>
  <si>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</si>
  <si>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</si>
  <si>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</si>
  <si>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</si>
  <si>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</si>
  <si>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</si>
  <si>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</si>
  <si>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</si>
  <si>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</si>
  <si>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</si>
  <si>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</si>
  <si>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</si>
  <si>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</si>
  <si>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</si>
  <si>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</si>
  <si>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</si>
  <si>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</si>
  <si>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</si>
  <si>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</si>
  <si>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</si>
  <si>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</si>
  <si>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</si>
  <si>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</si>
  <si>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</si>
  <si>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</si>
  <si>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</si>
  <si>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</si>
  <si>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</si>
  <si>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</si>
  <si>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</si>
  <si>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</si>
  <si>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</si>
  <si>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</si>
  <si>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</si>
  <si>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</si>
  <si>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</si>
  <si>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</si>
  <si>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</si>
  <si>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</si>
  <si>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</si>
  <si>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</si>
  <si>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</si>
  <si>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</si>
  <si>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</si>
  <si>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</si>
  <si>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</si>
  <si>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</si>
  <si>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</si>
  <si>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</si>
  <si>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</si>
  <si>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</si>
  <si>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</si>
  <si>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</si>
  <si>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</si>
  <si>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</si>
  <si>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</si>
  <si>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</si>
  <si>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</si>
  <si>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</si>
  <si>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</si>
  <si>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</si>
  <si>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</si>
  <si>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</si>
  <si>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</si>
  <si>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</si>
  <si>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</si>
  <si>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</si>
  <si>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</si>
  <si>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</si>
  <si>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</si>
  <si>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</si>
  <si>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</si>
  <si>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</si>
  <si>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</si>
  <si>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</si>
  <si>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</si>
  <si>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</si>
  <si>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</si>
  <si>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</si>
  <si>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</si>
  <si>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</si>
  <si>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</si>
  <si>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</si>
  <si>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</si>
  <si>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</si>
  <si>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</si>
  <si>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</si>
  <si>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</si>
  <si>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</si>
  <si>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</si>
  <si>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</si>
  <si>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</si>
  <si>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</si>
  <si>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</si>
  <si>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</si>
  <si>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</si>
  <si>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</si>
  <si>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</si>
  <si>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</si>
  <si>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</si>
  <si>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</si>
  <si>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</si>
  <si>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</si>
  <si>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</si>
  <si>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</si>
  <si>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</si>
  <si>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</si>
  <si>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</si>
  <si>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</si>
  <si>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</si>
  <si>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</si>
  <si>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</si>
  <si>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</si>
  <si>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</si>
  <si>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</si>
  <si>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</si>
  <si>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</si>
  <si>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</si>
  <si>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</si>
  <si>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</si>
  <si>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</si>
  <si>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</si>
  <si>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</si>
  <si>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</si>
  <si>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</si>
  <si>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</si>
  <si>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</si>
  <si>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</si>
  <si>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</si>
  <si>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</si>
  <si>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</si>
  <si>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</si>
  <si>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</si>
  <si>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</si>
  <si>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</si>
  <si>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</si>
  <si>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</si>
  <si>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</si>
  <si>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</si>
  <si>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</si>
  <si>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</si>
  <si>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</si>
  <si>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</si>
  <si>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</si>
  <si>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</si>
  <si>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</si>
  <si>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</si>
  <si>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</si>
  <si>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</si>
  <si>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</si>
  <si>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</si>
  <si>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</si>
  <si>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</si>
  <si>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</si>
  <si>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</si>
  <si>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</si>
  <si>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</si>
  <si>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</si>
  <si>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</si>
  <si>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</si>
  <si>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</si>
  <si>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</si>
  <si>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</si>
  <si>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</si>
  <si>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</si>
  <si>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</si>
  <si>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</si>
  <si>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</si>
  <si>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</si>
  <si>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</si>
  <si>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</si>
  <si>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</si>
  <si>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</si>
  <si>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</si>
  <si>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</si>
  <si>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</si>
  <si>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</si>
  <si>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</si>
  <si>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</si>
  <si>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</si>
  <si>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</si>
  <si>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</si>
  <si>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</si>
  <si>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</si>
  <si>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</si>
  <si>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</si>
  <si>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</si>
  <si>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</si>
  <si>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</si>
  <si>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</si>
  <si>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</si>
  <si>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</si>
  <si>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</si>
  <si>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</si>
  <si>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</si>
  <si>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</si>
  <si>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</si>
  <si>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</si>
  <si>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</si>
  <si>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</si>
  <si>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</si>
  <si>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</si>
  <si>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</si>
  <si>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</si>
  <si>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</si>
  <si>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</si>
  <si>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</si>
  <si>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</si>
  <si>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</si>
  <si>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</si>
  <si>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</si>
  <si>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</si>
  <si>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</si>
  <si>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</si>
  <si>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</si>
  <si>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</si>
  <si>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</si>
  <si>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</si>
  <si>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</si>
  <si>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</si>
  <si>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</si>
  <si>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</si>
  <si>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</si>
  <si>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</si>
  <si>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</si>
  <si>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</si>
  <si>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</si>
  <si>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</si>
  <si>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</si>
  <si>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</si>
  <si>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</si>
  <si>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</si>
  <si>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</si>
  <si>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</si>
  <si>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</si>
  <si>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</si>
  <si>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</si>
  <si>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</si>
  <si>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</si>
  <si>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</si>
  <si>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</si>
  <si>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</si>
  <si>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</si>
  <si>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</si>
  <si>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</si>
  <si>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</si>
  <si>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</si>
  <si>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</si>
  <si>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</si>
  <si>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</si>
  <si>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</si>
  <si>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</si>
  <si>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</si>
  <si>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</si>
  <si>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</si>
  <si>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</si>
  <si>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</si>
  <si>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</si>
  <si>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</si>
  <si>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</si>
  <si>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</si>
  <si>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</si>
  <si>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</si>
  <si>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</si>
  <si>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</si>
  <si>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</si>
  <si>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</si>
  <si>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</si>
  <si>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</si>
  <si>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</si>
  <si>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</si>
  <si>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</si>
  <si>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</si>
  <si>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</si>
  <si>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</si>
  <si>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</si>
  <si>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</si>
  <si>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</si>
  <si>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</si>
  <si>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</si>
  <si>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</si>
  <si>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</si>
  <si>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</si>
  <si>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</si>
  <si>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</si>
  <si>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</si>
  <si>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</si>
  <si>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</si>
  <si>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</si>
  <si>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</si>
  <si>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</si>
  <si>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</si>
  <si>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</si>
  <si>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</si>
  <si>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</si>
  <si>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</si>
  <si>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</si>
  <si>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</si>
  <si>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</si>
  <si>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</si>
  <si>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</si>
  <si>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</si>
  <si>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</si>
  <si>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</si>
  <si>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</si>
  <si>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</si>
  <si>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</si>
  <si>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</si>
  <si>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</si>
  <si>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</si>
  <si>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</si>
  <si>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</si>
  <si>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</si>
  <si>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</si>
  <si>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</si>
  <si>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</si>
  <si>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</si>
  <si>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</si>
  <si>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</si>
  <si>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</si>
  <si>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</si>
  <si>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</si>
  <si>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</si>
  <si>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</si>
  <si>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</si>
  <si>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</si>
  <si>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</si>
  <si>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</si>
  <si>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</si>
  <si>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</si>
  <si>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</si>
  <si>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</si>
  <si>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</si>
  <si>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</si>
  <si>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</si>
  <si>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</si>
  <si>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</si>
  <si>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</si>
  <si>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</si>
  <si>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</si>
  <si>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</si>
  <si>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</si>
  <si>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</si>
  <si>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</si>
  <si>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</si>
  <si>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</si>
  <si>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</si>
  <si>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</si>
  <si>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</si>
  <si>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</si>
  <si>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</si>
  <si>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</si>
  <si>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</si>
  <si>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</si>
  <si>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</si>
  <si>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</si>
  <si>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</si>
  <si>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</si>
  <si>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</si>
  <si>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</si>
  <si>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</si>
  <si>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</si>
  <si>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</si>
  <si>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</si>
  <si>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</si>
  <si>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</si>
  <si>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</si>
  <si>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</si>
  <si>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</si>
  <si>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</si>
  <si>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</si>
  <si>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</si>
  <si>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</si>
  <si>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</si>
  <si>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</si>
  <si>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</si>
  <si>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</si>
  <si>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</si>
  <si>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</si>
  <si>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</si>
  <si>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</si>
  <si>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</si>
  <si>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</si>
  <si>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</si>
  <si>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</si>
  <si>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</si>
  <si>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</si>
  <si>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</si>
  <si>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</si>
  <si>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</si>
  <si>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</si>
  <si>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</si>
  <si>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</si>
  <si>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</si>
  <si>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</si>
  <si>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</si>
  <si>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</si>
  <si>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</si>
  <si>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</si>
  <si>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</si>
  <si>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</si>
  <si>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</si>
  <si>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</si>
  <si>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</si>
  <si>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</si>
  <si>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</si>
  <si>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</si>
  <si>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</si>
  <si>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</si>
  <si>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</si>
  <si>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</si>
  <si>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</si>
  <si>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</si>
  <si>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</si>
  <si>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</si>
  <si>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</si>
  <si>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</si>
  <si>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</si>
  <si>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</si>
  <si>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</si>
  <si>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</si>
  <si>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</si>
  <si>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</si>
  <si>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</si>
  <si>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</si>
  <si>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</si>
  <si>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</si>
  <si>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</si>
  <si>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</si>
  <si>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</si>
  <si>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</si>
  <si>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</si>
  <si>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</si>
  <si>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</si>
  <si>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</si>
  <si>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</si>
  <si>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</si>
  <si>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</si>
  <si>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</si>
  <si>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</si>
  <si>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</si>
  <si>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</si>
  <si>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</si>
  <si>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</si>
  <si>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</si>
  <si>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</si>
  <si>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</si>
  <si>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</si>
  <si>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</si>
  <si>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</si>
  <si>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</si>
  <si>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</si>
  <si>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</si>
  <si>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</si>
  <si>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</si>
  <si>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</si>
  <si>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</si>
  <si>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</si>
  <si>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</si>
  <si>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</si>
  <si>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</si>
  <si>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</si>
  <si>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</si>
  <si>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</si>
  <si>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</si>
  <si>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</si>
  <si>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</si>
  <si>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</si>
  <si>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</si>
  <si>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</si>
  <si>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</si>
  <si>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</si>
  <si>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</si>
  <si>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</si>
  <si>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</si>
  <si>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</si>
  <si>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</si>
  <si>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</si>
  <si>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</si>
  <si>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</si>
  <si>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</si>
  <si>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</si>
  <si>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</si>
  <si>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</si>
  <si>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</si>
  <si>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</si>
  <si>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</si>
  <si>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</si>
  <si>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</si>
  <si>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</si>
  <si>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</si>
  <si>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</si>
  <si>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</si>
  <si>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</si>
  <si>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</si>
  <si>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</si>
  <si>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</si>
  <si>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</si>
  <si>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</si>
  <si>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</si>
  <si>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</si>
  <si>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</si>
  <si>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</si>
  <si>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</si>
  <si>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</si>
  <si>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</si>
  <si>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</si>
  <si>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</si>
  <si>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</si>
  <si>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</si>
  <si>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</si>
  <si>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</si>
  <si>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</si>
  <si>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</si>
  <si>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</si>
  <si>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</si>
  <si>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</si>
  <si>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</si>
  <si>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</si>
  <si>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</si>
  <si>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</si>
  <si>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</si>
  <si>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</si>
  <si>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</si>
  <si>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</si>
  <si>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</si>
  <si>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</si>
  <si>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</si>
  <si>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</si>
  <si>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</si>
  <si>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</si>
  <si>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</si>
  <si>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</si>
  <si>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</si>
  <si>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</si>
  <si>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</si>
  <si>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</si>
  <si>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</si>
  <si>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</si>
  <si>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</si>
  <si>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</si>
  <si>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</si>
  <si>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</si>
  <si>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</si>
  <si>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</si>
  <si>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</si>
  <si>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</si>
  <si>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</si>
  <si>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</si>
  <si>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</si>
  <si>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</si>
  <si>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</si>
  <si>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</si>
  <si>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</si>
  <si>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</si>
  <si>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</si>
  <si>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</si>
  <si>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</si>
  <si>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</si>
  <si>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</si>
  <si>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</si>
  <si>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</si>
  <si>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</si>
  <si>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</si>
  <si>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</si>
  <si>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</si>
  <si>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</si>
  <si>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</si>
  <si>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</si>
  <si>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</si>
  <si>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</si>
  <si>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</si>
  <si>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</si>
  <si>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</si>
  <si>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</si>
  <si>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</si>
  <si>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</si>
  <si>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</si>
  <si>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</si>
  <si>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</si>
  <si>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</si>
  <si>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</si>
  <si>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</si>
  <si>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</si>
  <si>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</si>
  <si>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</si>
  <si>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</si>
  <si>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</si>
  <si>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</si>
  <si>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</si>
  <si>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</si>
  <si>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</si>
  <si>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</si>
  <si>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</si>
  <si>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</si>
  <si>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</si>
  <si>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</si>
  <si>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</si>
  <si>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</si>
  <si>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</si>
  <si>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</si>
  <si>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</si>
  <si>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</si>
  <si>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</si>
  <si>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</si>
  <si>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</si>
  <si>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</si>
  <si>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</si>
  <si>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</si>
  <si>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</si>
  <si>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</si>
  <si>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</si>
  <si>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</si>
  <si>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</si>
  <si>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</si>
  <si>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</si>
  <si>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</si>
  <si>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</si>
  <si>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</si>
  <si>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</si>
  <si>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</si>
  <si>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</si>
  <si>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</si>
  <si>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</si>
  <si>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</si>
  <si>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</si>
  <si>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</si>
  <si>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</si>
  <si>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</si>
  <si>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</si>
  <si>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</si>
  <si>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</si>
  <si>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</si>
  <si>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</si>
  <si>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</si>
  <si>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</si>
  <si>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</si>
  <si>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</si>
  <si>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</si>
  <si>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</si>
  <si>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</si>
  <si>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</si>
  <si>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</si>
  <si>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</si>
  <si>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</si>
  <si>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</si>
  <si>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</si>
  <si>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</si>
  <si>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</si>
  <si>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</si>
  <si>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</si>
  <si>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</si>
  <si>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</si>
  <si>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</si>
  <si>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</si>
  <si>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</si>
  <si>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</si>
  <si>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</si>
  <si>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</si>
  <si>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</si>
  <si>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</si>
  <si>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</si>
  <si>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</si>
  <si>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</si>
  <si>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</si>
  <si>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</si>
  <si>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</si>
  <si>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</si>
  <si>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</si>
  <si>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</si>
  <si>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</si>
  <si>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</si>
  <si>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</si>
  <si>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</si>
  <si>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</si>
  <si>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</si>
  <si>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</si>
  <si>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</si>
  <si>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</si>
  <si>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</si>
  <si>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</si>
  <si>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</si>
  <si>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</si>
  <si>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</si>
  <si>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</si>
  <si>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</si>
  <si>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</si>
  <si>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</si>
  <si>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</si>
  <si>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</si>
  <si>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</si>
  <si>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</si>
  <si>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</si>
  <si>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</si>
  <si>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</si>
  <si>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</si>
  <si>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</si>
  <si>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</si>
  <si>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</si>
  <si>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</si>
  <si>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</si>
  <si>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</si>
  <si>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</si>
  <si>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</si>
  <si>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</si>
  <si>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</si>
  <si>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</si>
  <si>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</si>
  <si>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</si>
  <si>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</si>
  <si>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</si>
  <si>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</si>
  <si>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</si>
  <si>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</si>
  <si>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</si>
  <si>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</si>
  <si>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</si>
  <si>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</si>
  <si>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</si>
  <si>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</si>
  <si>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</si>
  <si>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</si>
  <si>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</si>
  <si>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</si>
  <si>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</si>
  <si>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</si>
  <si>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</si>
  <si>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</si>
  <si>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</si>
  <si>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</si>
  <si>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</si>
  <si>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</si>
  <si>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</si>
  <si>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</si>
  <si>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</si>
  <si>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</si>
  <si>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</si>
  <si>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</si>
  <si>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</si>
  <si>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</si>
  <si>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</si>
  <si>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</si>
  <si>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</si>
  <si>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</si>
  <si>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</si>
  <si>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</si>
  <si>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</si>
  <si>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</si>
  <si>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</si>
  <si>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</si>
  <si>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</si>
  <si>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</si>
  <si>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</si>
  <si>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</si>
  <si>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</si>
  <si>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</si>
  <si>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</si>
  <si>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</si>
  <si>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</si>
  <si>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</si>
  <si>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</si>
  <si>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</si>
  <si>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</si>
  <si>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</si>
  <si>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</si>
  <si>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</si>
  <si>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</si>
  <si>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</si>
  <si>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</si>
  <si>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</si>
  <si>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</si>
  <si>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</si>
  <si>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</si>
  <si>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</si>
  <si>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</si>
  <si>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</si>
  <si>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</si>
  <si>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</si>
  <si>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</si>
  <si>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</si>
  <si>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</si>
  <si>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</si>
  <si>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</si>
  <si>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</si>
  <si>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</si>
  <si>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</si>
  <si>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</si>
  <si>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</si>
  <si>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</si>
  <si>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</si>
  <si>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</si>
  <si>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</si>
  <si>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</si>
  <si>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</si>
  <si>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</si>
  <si>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</si>
  <si>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</si>
  <si>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</si>
  <si>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</si>
  <si>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</si>
  <si>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</si>
  <si>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</si>
  <si>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</si>
  <si>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</si>
  <si>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</si>
  <si>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</si>
  <si>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</si>
  <si>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</si>
  <si>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</si>
  <si>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</si>
  <si>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</si>
  <si>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</si>
  <si>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</si>
  <si>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</si>
  <si>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</si>
  <si>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</si>
  <si>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</si>
  <si>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</si>
  <si>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</si>
  <si>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</si>
  <si>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</si>
  <si>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</si>
  <si>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</si>
  <si>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</si>
  <si>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</si>
  <si>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</si>
  <si>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</si>
  <si>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</si>
  <si>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</si>
  <si>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</si>
  <si>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</si>
  <si>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</si>
  <si>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</si>
  <si>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</si>
  <si>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</si>
  <si>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</si>
  <si>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</si>
  <si>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</si>
  <si>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</si>
  <si>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</si>
  <si>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</si>
  <si>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</si>
  <si>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</si>
  <si>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</si>
  <si>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</si>
  <si>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</si>
  <si>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</si>
  <si>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</si>
  <si>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</si>
  <si>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</si>
  <si>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</si>
  <si>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</si>
  <si>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</si>
  <si>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</si>
  <si>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</si>
  <si>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</si>
  <si>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</si>
  <si>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</si>
  <si>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</si>
  <si>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</si>
  <si>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</si>
  <si>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</si>
  <si>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</si>
  <si>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</si>
  <si>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</si>
  <si>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</si>
  <si>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</si>
  <si>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</si>
  <si>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</si>
  <si>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</si>
  <si>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</si>
  <si>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</si>
  <si>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</si>
  <si>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</si>
  <si>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</si>
  <si>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</si>
  <si>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</si>
  <si>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</si>
  <si>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</si>
  <si>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</si>
  <si>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</si>
  <si>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</si>
  <si>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</si>
  <si>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</si>
  <si>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</si>
  <si>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</si>
  <si>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</si>
  <si>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</si>
  <si>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</si>
  <si>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</si>
  <si>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</si>
  <si>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</si>
  <si>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</si>
  <si>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</si>
  <si>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</si>
  <si>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</si>
  <si>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</si>
  <si>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</si>
  <si>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</si>
  <si>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</si>
  <si>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</si>
  <si>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</si>
  <si>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</si>
  <si>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</si>
  <si>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</si>
  <si>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</si>
  <si>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</si>
  <si>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</si>
  <si>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</si>
  <si>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</si>
  <si>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</si>
  <si>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</si>
  <si>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</si>
  <si>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</si>
  <si>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</si>
  <si>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</si>
  <si>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</si>
  <si>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</si>
  <si>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</si>
  <si>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</si>
  <si>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</si>
  <si>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</si>
  <si>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</si>
  <si>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</si>
  <si>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</si>
  <si>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</si>
  <si>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</si>
  <si>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</si>
  <si>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</si>
  <si>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</si>
  <si>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</si>
  <si>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</si>
  <si>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</si>
  <si>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</si>
  <si>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</si>
  <si>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</si>
  <si>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</si>
  <si>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</si>
  <si>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</si>
  <si>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</si>
  <si>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</si>
  <si>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</si>
  <si>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</si>
  <si>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</si>
  <si>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</si>
  <si>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</si>
  <si>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</si>
  <si>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</si>
  <si>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</si>
  <si>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</si>
  <si>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</si>
  <si>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</si>
  <si>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</si>
  <si>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</si>
  <si>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</si>
  <si>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</si>
  <si>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</si>
  <si>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</si>
  <si>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</si>
  <si>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</si>
  <si>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</si>
  <si>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</si>
  <si>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</si>
  <si>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</si>
  <si>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</si>
  <si>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</si>
  <si>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</si>
  <si>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</si>
  <si>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</si>
  <si>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</si>
  <si>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</si>
  <si>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</si>
  <si>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</si>
  <si>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</si>
  <si>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</si>
  <si>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</si>
  <si>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</si>
  <si>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</si>
  <si>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</si>
  <si>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</si>
  <si>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</si>
  <si>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</si>
  <si>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</si>
  <si>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</si>
  <si>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</si>
  <si>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</si>
  <si>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</si>
  <si>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</si>
  <si>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</si>
  <si>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</si>
  <si>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</si>
  <si>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</si>
  <si>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</si>
  <si>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</si>
  <si>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</si>
  <si>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</si>
  <si>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</si>
  <si>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</si>
  <si>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</si>
  <si>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</si>
  <si>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</si>
  <si>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</si>
  <si>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</si>
  <si>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</si>
  <si>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</si>
  <si>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</si>
  <si>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</si>
  <si>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</si>
  <si>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</si>
  <si>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</si>
  <si>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</si>
  <si>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</si>
  <si>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</si>
  <si>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</si>
  <si>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</si>
  <si>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</si>
  <si>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</si>
  <si>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</si>
  <si>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</si>
  <si>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</si>
  <si>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</si>
  <si>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</si>
  <si>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</si>
  <si>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</si>
  <si>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</si>
  <si>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</si>
  <si>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</si>
  <si>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</si>
  <si>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</si>
  <si>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</si>
  <si>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</si>
  <si>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</si>
  <si>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</si>
  <si>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</si>
  <si>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</si>
  <si>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</si>
  <si>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</si>
  <si>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</si>
  <si>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</si>
  <si>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</si>
  <si>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</si>
  <si>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</si>
  <si>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</si>
  <si>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</si>
  <si>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</si>
  <si>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</si>
  <si>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</si>
  <si>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</si>
  <si>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</si>
  <si>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</si>
  <si>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</si>
  <si>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</si>
  <si>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</si>
  <si>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</si>
  <si>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</si>
  <si>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</si>
  <si>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</si>
  <si>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</si>
  <si>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</si>
  <si>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</si>
  <si>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</si>
  <si>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</si>
  <si>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</si>
  <si>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</si>
  <si>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</si>
  <si>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</si>
  <si>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</si>
  <si>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</si>
  <si>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</si>
  <si>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</si>
  <si>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</si>
  <si>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</si>
  <si>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</si>
  <si>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</si>
  <si>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</si>
  <si>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</si>
  <si>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</si>
  <si>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</si>
  <si>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</si>
  <si>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</si>
  <si>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</si>
  <si>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</si>
  <si>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</si>
  <si>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</si>
  <si>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</si>
  <si>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</si>
  <si>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</si>
  <si>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</si>
  <si>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</si>
  <si>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</si>
  <si>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</si>
  <si>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</si>
  <si>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</si>
  <si>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</si>
  <si>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</si>
  <si>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</si>
  <si>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</si>
  <si>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</si>
  <si>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</si>
  <si>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</si>
  <si>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</si>
  <si>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</si>
  <si>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</si>
  <si>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</si>
  <si>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</si>
  <si>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</si>
  <si>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</si>
  <si>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</si>
  <si>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</si>
  <si>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</si>
  <si>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</si>
  <si>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</si>
  <si>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</si>
  <si>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</si>
  <si>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</si>
  <si>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</si>
  <si>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</si>
  <si>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</si>
  <si>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</si>
  <si>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</si>
  <si>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</si>
  <si>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</si>
  <si>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</si>
  <si>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</si>
  <si>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</si>
  <si>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</si>
  <si>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</si>
  <si>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</si>
  <si>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</si>
  <si>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</si>
  <si>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</si>
  <si>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</si>
  <si>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</si>
  <si>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</si>
  <si>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</si>
  <si>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</si>
  <si>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</si>
  <si>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</si>
  <si>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</si>
  <si>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</si>
  <si>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</si>
  <si>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</si>
  <si>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</si>
  <si>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</si>
  <si>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</si>
  <si>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</si>
  <si>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</si>
  <si>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</si>
  <si>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</si>
  <si>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</si>
  <si>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</si>
  <si>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</si>
  <si>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</si>
  <si>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</si>
  <si>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</si>
  <si>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</si>
  <si>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</si>
  <si>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</si>
  <si>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</si>
  <si>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</si>
  <si>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</si>
  <si>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</si>
  <si>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</si>
  <si>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</si>
  <si>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</si>
  <si>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</si>
  <si>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</si>
  <si>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</si>
  <si>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</si>
  <si>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</si>
  <si>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</si>
  <si>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</si>
  <si>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</si>
  <si>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</si>
  <si>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</si>
  <si>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</si>
  <si>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</si>
  <si>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</si>
  <si>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</si>
  <si>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</si>
  <si>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</si>
  <si>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</si>
  <si>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</si>
  <si>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</si>
  <si>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</si>
  <si>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</si>
  <si>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</si>
  <si>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</si>
  <si>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</si>
  <si>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</si>
  <si>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</si>
  <si>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</si>
  <si>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</si>
  <si>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</si>
  <si>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</si>
  <si>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</si>
  <si>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</si>
  <si>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</si>
  <si>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</si>
  <si>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</si>
  <si>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</si>
  <si>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</si>
  <si>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</si>
  <si>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</si>
  <si>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</si>
  <si>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</si>
  <si>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</si>
  <si>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</si>
  <si>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</si>
  <si>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</si>
  <si>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</si>
  <si>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</si>
  <si>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</si>
  <si>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</si>
  <si>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</si>
  <si>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</si>
  <si>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</si>
  <si>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</si>
  <si>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</si>
  <si>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</si>
  <si>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</si>
  <si>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</si>
  <si>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</si>
  <si>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</si>
  <si>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</si>
  <si>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</si>
  <si>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</si>
  <si>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</si>
  <si>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</si>
  <si>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</si>
  <si>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</si>
  <si>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</si>
  <si>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</si>
  <si>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</si>
  <si>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</si>
  <si>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</si>
  <si>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</si>
  <si>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</si>
  <si>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</si>
  <si>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</si>
  <si>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</si>
  <si>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</si>
  <si>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</si>
  <si>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</si>
  <si>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</si>
  <si>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</si>
  <si>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</si>
  <si>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</si>
  <si>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</si>
  <si>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</si>
  <si>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</si>
  <si>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</si>
  <si>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</si>
  <si>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</si>
  <si>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</si>
  <si>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</si>
  <si>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</si>
  <si>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</si>
  <si>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</si>
  <si>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</si>
  <si>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</si>
  <si>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</si>
  <si>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</si>
  <si>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</si>
  <si>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</si>
  <si>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</si>
  <si>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</si>
  <si>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</si>
  <si>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</si>
  <si>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</si>
  <si>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</si>
  <si>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</si>
  <si>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</si>
  <si>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</si>
  <si>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</si>
  <si>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</si>
  <si>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</si>
  <si>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</si>
  <si>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</si>
  <si>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</si>
  <si>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</si>
  <si>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</si>
  <si>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</si>
  <si>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</si>
  <si>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</si>
  <si>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</si>
  <si>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</si>
  <si>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</si>
  <si>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</si>
  <si>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</si>
  <si>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</si>
  <si>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</si>
  <si>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</si>
  <si>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</si>
  <si>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</si>
  <si>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</si>
  <si>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</si>
  <si>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</si>
  <si>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</si>
  <si>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</si>
  <si>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</si>
  <si>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</si>
  <si>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</si>
  <si>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</si>
  <si>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</si>
  <si>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</si>
  <si>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</si>
  <si>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</si>
  <si>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</si>
  <si>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</si>
  <si>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</si>
  <si>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</si>
  <si>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</si>
  <si>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</si>
  <si>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</si>
  <si>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</si>
  <si>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</si>
  <si>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</si>
  <si>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</si>
  <si>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</si>
  <si>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</si>
  <si>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</si>
  <si>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</si>
  <si>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</si>
  <si>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</si>
  <si>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</si>
  <si>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</si>
  <si>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</si>
  <si>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</si>
  <si>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</si>
  <si>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</si>
  <si>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</si>
  <si>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</si>
  <si>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</si>
  <si>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</si>
  <si>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</si>
  <si>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</si>
  <si>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</si>
  <si>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</si>
  <si>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</si>
  <si>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</si>
  <si>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</si>
  <si>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</si>
  <si>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</si>
  <si>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</si>
  <si>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</si>
  <si>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</si>
  <si>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</si>
  <si>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</si>
  <si>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</si>
  <si>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</si>
  <si>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</si>
  <si>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</si>
  <si>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</si>
  <si>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</si>
  <si>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</si>
  <si>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</si>
  <si>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</si>
  <si>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</si>
  <si>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</si>
  <si>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</si>
  <si>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</si>
  <si>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</si>
  <si>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</si>
  <si>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</si>
  <si>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</si>
  <si>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</si>
  <si>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</si>
  <si>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</si>
  <si>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</si>
  <si>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</si>
  <si>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</si>
  <si>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</si>
  <si>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</si>
  <si>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</si>
  <si>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</si>
  <si>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</si>
  <si>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</si>
  <si>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</si>
  <si>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</si>
  <si>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</si>
  <si>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</si>
  <si>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</si>
  <si>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</si>
  <si>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</si>
  <si>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</si>
  <si>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</si>
  <si>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</si>
  <si>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</si>
  <si>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</si>
  <si>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</si>
  <si>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</si>
  <si>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</si>
  <si>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</si>
  <si>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</si>
  <si>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</si>
  <si>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</si>
  <si>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</si>
  <si>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</si>
  <si>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</si>
  <si>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</si>
  <si>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</si>
  <si>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</si>
  <si>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</si>
  <si>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</si>
  <si>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</si>
  <si>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</si>
  <si>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</si>
  <si>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</si>
  <si>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</si>
  <si>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</si>
  <si>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</si>
  <si>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</si>
  <si>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</si>
  <si>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</si>
  <si>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</si>
  <si>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</si>
  <si>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</si>
  <si>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</si>
  <si>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</si>
  <si>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</si>
  <si>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</si>
  <si>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</si>
  <si>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</si>
  <si>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</si>
  <si>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</si>
  <si>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</si>
  <si>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</si>
  <si>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</si>
  <si>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</si>
  <si>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</si>
  <si>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</si>
  <si>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</si>
  <si>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</si>
  <si>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</si>
  <si>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</si>
  <si>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</si>
  <si>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</si>
  <si>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</si>
  <si>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</si>
  <si>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</si>
  <si>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</si>
  <si>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</si>
  <si>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</si>
  <si>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</si>
  <si>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</si>
  <si>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</si>
  <si>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</si>
  <si>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</si>
  <si>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</si>
  <si>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</si>
  <si>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</si>
  <si>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</si>
  <si>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</si>
  <si>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</si>
  <si>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</si>
  <si>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</si>
  <si>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</si>
  <si>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</si>
  <si>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</si>
  <si>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</si>
  <si>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</si>
  <si>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</si>
  <si>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</si>
  <si>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</si>
  <si>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</si>
  <si>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</si>
  <si>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</si>
  <si>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</si>
  <si>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</si>
  <si>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</si>
  <si>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</si>
  <si>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</si>
  <si>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</si>
  <si>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</si>
  <si>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</si>
  <si>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</si>
  <si>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</si>
  <si>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</si>
  <si>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</si>
  <si>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</si>
  <si>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</si>
  <si>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</si>
  <si>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</si>
  <si>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</si>
  <si>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</si>
  <si>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</si>
  <si>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</si>
  <si>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</si>
  <si>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</si>
  <si>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</si>
  <si>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</si>
  <si>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</si>
  <si>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</si>
  <si>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</si>
  <si>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</si>
  <si>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</si>
  <si>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</si>
  <si>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</si>
  <si>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</si>
  <si>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</si>
  <si>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</si>
  <si>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</si>
  <si>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</si>
  <si>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</si>
  <si>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</si>
  <si>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</si>
  <si>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</si>
  <si>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</si>
  <si>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</si>
  <si>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</si>
  <si>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</si>
  <si>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</si>
  <si>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</si>
  <si>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</si>
  <si>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</si>
  <si>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</si>
  <si>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</si>
  <si>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</si>
  <si>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</si>
  <si>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</si>
  <si>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</si>
  <si>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</si>
  <si>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</si>
  <si>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</si>
  <si>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</si>
  <si>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</si>
  <si>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</si>
  <si>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</si>
  <si>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</si>
  <si>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</si>
  <si>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</si>
  <si>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</si>
  <si>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</si>
  <si>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</si>
  <si>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</si>
  <si>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</si>
  <si>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</si>
  <si>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</si>
  <si>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</si>
  <si>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</si>
  <si>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</si>
  <si>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</si>
  <si>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</si>
  <si>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</si>
  <si>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</si>
  <si>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</si>
  <si>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</si>
  <si>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</si>
  <si>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</si>
  <si>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</si>
  <si>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</si>
  <si>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</si>
  <si>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</si>
  <si>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</si>
  <si>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</si>
  <si>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</si>
  <si>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</si>
  <si>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</si>
  <si>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</si>
  <si>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</si>
  <si>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</si>
  <si>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</si>
  <si>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</si>
  <si>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</si>
  <si>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</si>
  <si>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</si>
  <si>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</si>
  <si>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</si>
  <si>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</si>
  <si>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</si>
  <si>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</si>
  <si>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</si>
  <si>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</si>
  <si>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</si>
  <si>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</si>
  <si>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</si>
  <si>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</si>
  <si>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</si>
  <si>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</si>
  <si>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</si>
  <si>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</si>
  <si>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</si>
  <si>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</si>
  <si>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</si>
  <si>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</si>
  <si>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</si>
  <si>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</si>
  <si>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</si>
  <si>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</si>
  <si>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</si>
  <si>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</si>
  <si>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</si>
  <si>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</si>
  <si>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</si>
  <si>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</si>
  <si>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</si>
  <si>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</si>
  <si>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</si>
  <si>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</si>
  <si>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</si>
  <si>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</si>
  <si>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</si>
  <si>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</si>
  <si>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</si>
  <si>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</si>
  <si>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</si>
  <si>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</si>
  <si>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</si>
  <si>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</si>
  <si>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</si>
  <si>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</si>
  <si>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</si>
  <si>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</si>
  <si>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</si>
  <si>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</si>
  <si>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</si>
  <si>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</si>
  <si>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</si>
  <si>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</si>
  <si>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</si>
  <si>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</si>
  <si>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</si>
  <si>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</si>
  <si>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</si>
  <si>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</si>
  <si>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</si>
  <si>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</si>
  <si>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</si>
  <si>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</si>
  <si>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</si>
  <si>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</si>
  <si>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</si>
  <si>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</si>
  <si>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</si>
  <si>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</si>
  <si>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</si>
  <si>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</si>
  <si>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</si>
  <si>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</si>
  <si>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</si>
  <si>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</si>
  <si>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</si>
  <si>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</si>
  <si>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</si>
  <si>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</si>
  <si>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</si>
  <si>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</si>
  <si>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</si>
  <si>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</si>
  <si>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</si>
  <si>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</si>
  <si>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</si>
  <si>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</si>
  <si>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</si>
  <si>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</si>
  <si>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</si>
  <si>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</si>
  <si>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</si>
  <si>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</si>
  <si>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</si>
  <si>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</si>
  <si>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</si>
  <si>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</si>
  <si>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</si>
  <si>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</si>
  <si>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</si>
  <si>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</si>
  <si>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</si>
  <si>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</si>
  <si>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</si>
  <si>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</si>
  <si>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</si>
  <si>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</si>
  <si>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</si>
  <si>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</si>
  <si>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</si>
  <si>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</si>
  <si>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</si>
  <si>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</si>
  <si>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</si>
  <si>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</si>
  <si>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</si>
  <si>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</si>
  <si>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</si>
  <si>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</si>
  <si>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</si>
  <si>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</si>
  <si>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</si>
  <si>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</si>
  <si>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</si>
  <si>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</si>
  <si>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</si>
  <si>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</si>
  <si>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</si>
  <si>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</si>
  <si>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</si>
  <si>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</si>
  <si>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</si>
  <si>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</si>
  <si>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</si>
  <si>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</si>
  <si>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</si>
  <si>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</si>
  <si>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</si>
  <si>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</si>
  <si>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</si>
  <si>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</si>
  <si>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</si>
  <si>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</si>
  <si>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</si>
  <si>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</si>
  <si>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</si>
  <si>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</si>
  <si>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</si>
  <si>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</si>
  <si>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</si>
  <si>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</si>
  <si>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</si>
  <si>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</si>
  <si>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</si>
  <si>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</si>
  <si>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</si>
  <si>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</si>
  <si>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</si>
  <si>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</si>
  <si>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</si>
  <si>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</si>
  <si>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</si>
  <si>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</si>
  <si>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</si>
  <si>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</si>
  <si>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</si>
  <si>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</si>
  <si>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</si>
  <si>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</si>
  <si>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</si>
  <si>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</si>
  <si>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</si>
  <si>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</si>
  <si>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</si>
  <si>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</si>
  <si>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</si>
  <si>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</si>
  <si>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</si>
  <si>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</si>
  <si>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</si>
  <si>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</si>
  <si>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</si>
  <si>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</si>
  <si>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</si>
  <si>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</si>
  <si>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</si>
  <si>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</si>
  <si>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</si>
  <si>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</si>
  <si>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</si>
  <si>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</si>
  <si>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</si>
  <si>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</si>
  <si>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</si>
  <si>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</si>
  <si>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</si>
  <si>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</si>
  <si>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</si>
  <si>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</si>
  <si>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</si>
  <si>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</si>
  <si>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</si>
  <si>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</si>
  <si>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</si>
  <si>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</si>
  <si>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</si>
  <si>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</si>
  <si>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</si>
  <si>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</si>
  <si>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</si>
  <si>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</si>
  <si>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</si>
  <si>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</si>
  <si>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</si>
  <si>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</si>
  <si>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</si>
  <si>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</si>
  <si>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</si>
  <si>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</si>
  <si>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</si>
  <si>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</si>
  <si>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</si>
  <si>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</si>
  <si>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</si>
  <si>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</si>
  <si>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</si>
  <si>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</si>
  <si>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</si>
  <si>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</si>
  <si>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</si>
  <si>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</si>
  <si>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</si>
  <si>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</si>
  <si>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</si>
  <si>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</si>
  <si>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</si>
  <si>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</si>
  <si>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</si>
  <si>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</si>
  <si>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</si>
  <si>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</si>
  <si>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</si>
  <si>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</si>
  <si>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</si>
  <si>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</si>
  <si>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</si>
  <si>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</si>
  <si>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</si>
  <si>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</si>
  <si>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</si>
  <si>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</si>
  <si>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</si>
  <si>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</si>
  <si>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</si>
  <si>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</si>
  <si>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</si>
  <si>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</si>
  <si>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</si>
  <si>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</si>
  <si>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</si>
  <si>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</si>
  <si>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</si>
  <si>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</si>
  <si>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</si>
  <si>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</si>
  <si>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</si>
  <si>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</si>
  <si>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</si>
  <si>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</si>
  <si>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</si>
  <si>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</si>
  <si>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</si>
  <si>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</si>
  <si>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</si>
  <si>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</si>
  <si>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</si>
  <si>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</si>
  <si>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</si>
  <si>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</si>
  <si>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</si>
  <si>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</si>
  <si>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</si>
  <si>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</si>
  <si>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</si>
  <si>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</si>
  <si>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</si>
  <si>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</si>
  <si>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</si>
  <si>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</si>
  <si>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</si>
  <si>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</si>
  <si>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</si>
  <si>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</si>
  <si>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</si>
  <si>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</si>
  <si>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</si>
  <si>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</si>
  <si>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</si>
  <si>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</si>
  <si>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</si>
  <si>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</si>
  <si>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</si>
  <si>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</si>
  <si>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</si>
  <si>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</si>
  <si>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</si>
  <si>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</si>
  <si>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</si>
  <si>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</si>
  <si>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</si>
  <si>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</si>
  <si>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</si>
  <si>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</si>
  <si>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</si>
  <si>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</si>
  <si>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</si>
  <si>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</si>
  <si>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</si>
  <si>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</si>
  <si>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</si>
  <si>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</si>
  <si>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</si>
  <si>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</si>
  <si>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</si>
  <si>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</si>
  <si>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</si>
  <si>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</si>
  <si>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</si>
  <si>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</si>
  <si>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</si>
  <si>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</si>
  <si>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</si>
  <si>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</si>
  <si>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</si>
  <si>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</si>
  <si>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</si>
  <si>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</si>
  <si>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</si>
  <si>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</si>
  <si>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</si>
  <si>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</si>
  <si>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</si>
  <si>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</si>
  <si>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</si>
  <si>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</si>
  <si>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</si>
  <si>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</si>
  <si>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</si>
  <si>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</si>
  <si>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</si>
  <si>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</si>
  <si>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</si>
  <si>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</si>
  <si>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</si>
  <si>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</si>
  <si>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</si>
  <si>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</si>
  <si>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</si>
  <si>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</si>
  <si>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</si>
  <si>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</si>
  <si>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</si>
  <si>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</si>
  <si>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</si>
  <si>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</si>
  <si>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</si>
  <si>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</si>
  <si>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</si>
  <si>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</si>
  <si>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</si>
  <si>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</si>
  <si>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</si>
  <si>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</si>
  <si>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</si>
  <si>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</si>
  <si>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</si>
  <si>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</si>
  <si>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</si>
  <si>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</si>
  <si>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</si>
  <si>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</si>
  <si>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</si>
  <si>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</si>
  <si>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</si>
  <si>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</si>
  <si>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</si>
  <si>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</si>
  <si>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</si>
  <si>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</si>
  <si>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</si>
  <si>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</si>
  <si>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</si>
  <si>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</si>
  <si>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</si>
  <si>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</si>
  <si>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</si>
  <si>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</si>
  <si>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</si>
  <si>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</si>
  <si>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</si>
  <si>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</si>
  <si>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</si>
  <si>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</si>
  <si>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</si>
  <si>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</si>
  <si>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</si>
  <si>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</si>
  <si>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</si>
  <si>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</si>
  <si>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</si>
  <si>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</si>
  <si>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</si>
  <si>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</si>
  <si>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</si>
  <si>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</si>
  <si>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</si>
  <si>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</si>
  <si>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</si>
  <si>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</si>
  <si>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</si>
  <si>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</si>
  <si>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</si>
  <si>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</si>
  <si>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</si>
  <si>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</si>
  <si>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</si>
  <si>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</si>
  <si>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</si>
  <si>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</si>
  <si>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</si>
  <si>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</si>
  <si>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</si>
  <si>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</si>
  <si>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</si>
  <si>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</si>
  <si>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</si>
  <si>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</si>
  <si>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</si>
  <si>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</si>
  <si>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</si>
  <si>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</si>
  <si>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</si>
  <si>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</si>
  <si>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</si>
  <si>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</si>
  <si>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</si>
  <si>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</si>
  <si>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</si>
  <si>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</si>
  <si>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</si>
  <si>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</si>
  <si>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</si>
  <si>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</si>
  <si>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</si>
  <si>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</si>
  <si>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</si>
  <si>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</si>
  <si>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</si>
  <si>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</si>
  <si>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</si>
  <si>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</si>
  <si>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</si>
  <si>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</si>
  <si>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</si>
  <si>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</si>
  <si>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</si>
  <si>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</si>
  <si>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</si>
  <si>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</si>
  <si>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</si>
  <si>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</si>
  <si>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</si>
  <si>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</si>
  <si>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</si>
  <si>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</si>
  <si>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</si>
  <si>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</si>
  <si>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</si>
  <si>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</si>
  <si>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</si>
  <si>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</si>
  <si>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</si>
  <si>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</si>
  <si>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</si>
  <si>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</si>
  <si>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</si>
  <si>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</si>
  <si>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</si>
  <si>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</si>
  <si>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</si>
  <si>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</si>
  <si>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</si>
  <si>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</si>
  <si>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</si>
  <si>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</si>
  <si>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</si>
  <si>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</si>
  <si>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</si>
  <si>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</si>
  <si>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</si>
  <si>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</si>
  <si>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</si>
  <si>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</si>
  <si>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</si>
  <si>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</si>
  <si>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</si>
  <si>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</si>
  <si>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</si>
  <si>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</si>
  <si>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</si>
  <si>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</si>
  <si>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</si>
  <si>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</si>
  <si>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</si>
  <si>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</si>
  <si>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</si>
  <si>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</si>
  <si>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</si>
  <si>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</si>
  <si>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</si>
  <si>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</si>
  <si>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</si>
  <si>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</si>
  <si>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</si>
  <si>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</si>
  <si>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</si>
  <si>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</si>
  <si>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</si>
  <si>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</si>
  <si>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</si>
  <si>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</si>
  <si>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</si>
  <si>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</si>
  <si>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</si>
  <si>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</si>
  <si>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</si>
  <si>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</si>
  <si>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</si>
  <si>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</si>
  <si>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</si>
  <si>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</si>
  <si>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</si>
  <si>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</si>
  <si>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</si>
  <si>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</si>
  <si>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</si>
  <si>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</si>
  <si>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</si>
  <si>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</si>
  <si>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</si>
  <si>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</si>
  <si>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</si>
  <si>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</si>
  <si>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</si>
  <si>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</si>
  <si>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</si>
  <si>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</si>
  <si>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</si>
  <si>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</si>
  <si>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</si>
  <si>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</si>
  <si>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</si>
  <si>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</si>
  <si>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</si>
  <si>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</si>
  <si>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</si>
  <si>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</si>
  <si>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</si>
  <si>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</si>
  <si>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</si>
  <si>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</si>
  <si>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</si>
  <si>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</si>
  <si>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</si>
  <si>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</si>
  <si>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</si>
  <si>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</si>
  <si>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</si>
  <si>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</si>
  <si>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</si>
  <si>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</si>
  <si>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</si>
  <si>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</si>
  <si>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</si>
  <si>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</si>
  <si>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</si>
  <si>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</si>
  <si>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</si>
  <si>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</si>
  <si>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</si>
  <si>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</si>
  <si>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</si>
  <si>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</si>
  <si>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</si>
  <si>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</si>
  <si>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</si>
  <si>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</si>
  <si>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</si>
  <si>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</si>
  <si>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</si>
  <si>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</si>
  <si>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</si>
  <si>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</si>
  <si>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</si>
  <si>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</si>
  <si>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</si>
  <si>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</si>
  <si>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</si>
  <si>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</si>
  <si>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</si>
  <si>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</si>
  <si>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</si>
  <si>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</si>
  <si>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</si>
  <si>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</si>
  <si>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</si>
  <si>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</si>
  <si>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</si>
  <si>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</si>
  <si>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</si>
  <si>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</si>
  <si>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</si>
  <si>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</si>
  <si>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</si>
  <si>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</si>
  <si>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</si>
  <si>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</si>
  <si>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</si>
  <si>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</si>
  <si>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</si>
  <si>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</si>
  <si>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</si>
  <si>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</si>
  <si>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</si>
  <si>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</si>
  <si>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</si>
  <si>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</si>
  <si>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</si>
  <si>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</si>
  <si>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</si>
  <si>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</si>
  <si>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</si>
  <si>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</si>
  <si>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</si>
  <si>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</si>
  <si>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</si>
  <si>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</si>
  <si>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</si>
  <si>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</si>
  <si>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</si>
  <si>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</si>
  <si>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</si>
  <si>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</si>
  <si>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</si>
  <si>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</si>
  <si>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</si>
  <si>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</si>
  <si>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</si>
  <si>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</si>
  <si>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</si>
  <si>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</si>
  <si>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</si>
  <si>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</si>
  <si>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</si>
  <si>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</si>
  <si>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</si>
  <si>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</si>
  <si>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</si>
  <si>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</si>
  <si>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</si>
  <si>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</si>
  <si>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</si>
  <si>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</si>
  <si>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</si>
  <si>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</si>
  <si>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</si>
  <si>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</si>
  <si>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</si>
  <si>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</si>
  <si>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</si>
  <si>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</si>
  <si>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</si>
  <si>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</si>
  <si>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</si>
  <si>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</si>
  <si>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</si>
  <si>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</si>
  <si>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</si>
  <si>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</si>
  <si>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</si>
  <si>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</si>
  <si>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</si>
  <si>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</si>
  <si>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</si>
  <si>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</si>
  <si>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</si>
  <si>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</si>
  <si>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</si>
  <si>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</si>
  <si>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</si>
  <si>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</si>
  <si>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</si>
  <si>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</si>
  <si>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</si>
  <si>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</si>
  <si>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</si>
  <si>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</si>
  <si>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</si>
  <si>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</si>
  <si>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</si>
  <si>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</si>
  <si>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</si>
  <si>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</si>
  <si>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</si>
  <si>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</si>
  <si>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</si>
  <si>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</si>
  <si>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</si>
  <si>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</si>
  <si>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</si>
  <si>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</si>
  <si>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</si>
  <si>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</si>
  <si>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</si>
  <si>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</si>
  <si>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</si>
  <si>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</si>
  <si>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</si>
  <si>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</si>
  <si>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</si>
  <si>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</si>
  <si>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</si>
  <si>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</si>
  <si>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</si>
  <si>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</si>
  <si>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</si>
  <si>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</si>
  <si>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</si>
  <si>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</si>
  <si>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</si>
  <si>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</si>
  <si>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</si>
  <si>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</si>
  <si>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</si>
  <si>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</si>
  <si>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</si>
  <si>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</si>
  <si>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</si>
  <si>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</si>
  <si>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</si>
  <si>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</si>
  <si>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</si>
  <si>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</si>
  <si>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</si>
  <si>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</si>
  <si>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</si>
  <si>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</si>
  <si>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</si>
  <si>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</si>
  <si>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</si>
  <si>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</si>
  <si>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</si>
  <si>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</si>
  <si>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</si>
  <si>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</si>
  <si>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</si>
  <si>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</si>
  <si>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</si>
  <si>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</si>
  <si>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</si>
  <si>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</si>
  <si>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</si>
  <si>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</si>
  <si>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</si>
  <si>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</si>
  <si>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</si>
  <si>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</si>
  <si>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</si>
  <si>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</si>
  <si>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</si>
  <si>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</si>
  <si>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</si>
  <si>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</si>
  <si>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</si>
  <si>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</si>
  <si>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</si>
  <si>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</si>
  <si>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</si>
  <si>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</si>
  <si>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</si>
  <si>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</si>
  <si>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</si>
  <si>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</si>
  <si>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</si>
  <si>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</si>
  <si>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</si>
  <si>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</si>
  <si>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</si>
  <si>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</si>
  <si>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</si>
  <si>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</si>
  <si>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</si>
  <si>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</si>
  <si>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</si>
  <si>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</si>
  <si>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</si>
  <si>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</si>
  <si>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</si>
  <si>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</si>
  <si>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</si>
  <si>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</si>
  <si>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</si>
  <si>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</si>
  <si>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</si>
  <si>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</si>
  <si>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</si>
  <si>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</si>
  <si>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</si>
  <si>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</si>
  <si>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</si>
  <si>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</si>
  <si>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</si>
  <si>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</si>
  <si>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</si>
  <si>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</si>
  <si>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</si>
  <si>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</si>
  <si>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</si>
  <si>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</si>
  <si>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</si>
  <si>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</si>
  <si>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</si>
  <si>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</si>
  <si>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</si>
  <si>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</si>
  <si>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</si>
  <si>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</si>
  <si>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</si>
  <si>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</si>
  <si>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</si>
  <si>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</si>
  <si>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</si>
  <si>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</si>
  <si>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</si>
  <si>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</si>
  <si>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</si>
  <si>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</si>
  <si>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</si>
  <si>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</si>
  <si>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</si>
  <si>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</si>
  <si>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</si>
  <si>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</si>
  <si>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</si>
  <si>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</si>
  <si>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</si>
  <si>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</si>
  <si>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</si>
  <si>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</si>
  <si>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</si>
  <si>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</si>
  <si>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</si>
  <si>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</si>
  <si>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</si>
  <si>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</si>
  <si>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</si>
  <si>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</si>
  <si>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</si>
  <si>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</si>
  <si>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</si>
  <si>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</si>
  <si>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</si>
  <si>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</si>
  <si>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</si>
  <si>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</si>
  <si>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</si>
  <si>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</si>
  <si>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</si>
  <si>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</si>
  <si>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</si>
  <si>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</si>
  <si>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</si>
  <si>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</si>
  <si>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</si>
  <si>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</si>
  <si>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</si>
  <si>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</si>
  <si>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</si>
  <si>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</si>
  <si>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</si>
  <si>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</si>
  <si>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</si>
  <si>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</si>
  <si>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</si>
  <si>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</si>
  <si>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</si>
  <si>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</si>
  <si>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</si>
  <si>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</si>
  <si>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</si>
  <si>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</si>
  <si>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</si>
  <si>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</si>
  <si>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</si>
  <si>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</si>
  <si>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</si>
  <si>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</si>
  <si>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</si>
  <si>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</si>
  <si>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</si>
  <si>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</si>
  <si>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</si>
  <si>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</si>
  <si>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</si>
  <si>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</si>
  <si>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</si>
  <si>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</si>
  <si>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</si>
  <si>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</si>
  <si>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</si>
  <si>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</si>
  <si>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</si>
  <si>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</si>
  <si>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</si>
  <si>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</si>
  <si>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</si>
  <si>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</si>
  <si>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</si>
  <si>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</si>
  <si>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</si>
  <si>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</si>
  <si>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</si>
  <si>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</si>
  <si>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</si>
  <si>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</si>
  <si>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</si>
  <si>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</si>
  <si>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</si>
  <si>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</si>
  <si>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</si>
  <si>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</si>
  <si>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</si>
  <si>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</si>
  <si>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</si>
  <si>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</si>
  <si>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</si>
  <si>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</si>
  <si>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</si>
  <si>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</si>
  <si>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</si>
  <si>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</si>
  <si>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</si>
  <si>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</si>
  <si>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</si>
  <si>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</si>
  <si>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</si>
  <si>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</si>
  <si>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</si>
  <si>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</si>
  <si>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</si>
  <si>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</si>
  <si>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</si>
  <si>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</si>
  <si>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</si>
  <si>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</si>
  <si>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</si>
  <si>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</si>
  <si>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</si>
  <si>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</si>
  <si>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</si>
  <si>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</si>
  <si>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</si>
  <si>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</si>
  <si>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</si>
  <si>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</si>
  <si>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</si>
  <si>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</si>
  <si>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</si>
  <si>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</si>
  <si>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</si>
  <si>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</si>
  <si>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</si>
  <si>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</si>
  <si>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</si>
  <si>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</si>
  <si>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</si>
  <si>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</si>
  <si>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</si>
  <si>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</si>
  <si>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</si>
  <si>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</si>
  <si>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</si>
  <si>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</si>
  <si>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</si>
  <si>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</si>
  <si>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</si>
  <si>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</si>
  <si>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</si>
  <si>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</si>
  <si>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</si>
  <si>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</si>
  <si>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</si>
  <si>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</si>
  <si>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</si>
  <si>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</si>
  <si>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</si>
  <si>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</si>
  <si>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</si>
  <si>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</si>
  <si>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</si>
  <si>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</si>
  <si>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</si>
  <si>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</si>
  <si>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</si>
  <si>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</si>
  <si>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</si>
  <si>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</si>
  <si>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</si>
  <si>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</si>
  <si>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</si>
  <si>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</si>
  <si>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</si>
  <si>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</si>
  <si>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</si>
  <si>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</si>
  <si>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</si>
  <si>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</si>
  <si>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</si>
  <si>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</si>
  <si>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</si>
  <si>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</si>
  <si>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</si>
  <si>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</si>
  <si>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</si>
  <si>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</si>
  <si>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</si>
  <si>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</si>
  <si>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</si>
  <si>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</si>
  <si>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</si>
  <si>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</si>
  <si>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</si>
  <si>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</si>
  <si>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</si>
  <si>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</si>
  <si>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</si>
  <si>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</si>
  <si>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</si>
  <si>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</si>
  <si>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</si>
  <si>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</si>
  <si>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</si>
  <si>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</si>
  <si>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</si>
  <si>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</si>
  <si>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</si>
  <si>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</si>
  <si>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</si>
  <si>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</si>
  <si>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</si>
  <si>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</si>
  <si>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</si>
  <si>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</si>
  <si>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</si>
  <si>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</si>
  <si>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</si>
  <si>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</si>
  <si>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</si>
  <si>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</si>
  <si>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</si>
  <si>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</si>
  <si>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</si>
  <si>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</si>
  <si>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</si>
  <si>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</si>
  <si>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</si>
  <si>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</si>
  <si>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</si>
  <si>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</si>
  <si>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</si>
  <si>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</si>
  <si>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</si>
  <si>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</si>
  <si>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</si>
  <si>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</si>
  <si>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</si>
  <si>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</si>
  <si>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</si>
  <si>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</si>
  <si>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</si>
  <si>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</si>
  <si>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</si>
  <si>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</si>
  <si>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</si>
  <si>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</si>
  <si>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</si>
  <si>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</si>
  <si>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</si>
  <si>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</si>
  <si>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</si>
  <si>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</si>
  <si>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</si>
  <si>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</si>
  <si>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</si>
  <si>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</si>
  <si>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</si>
  <si>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</si>
  <si>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</si>
  <si>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</si>
  <si>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</si>
  <si>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</si>
  <si>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</si>
  <si>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</si>
  <si>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</si>
  <si>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</si>
  <si>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</si>
  <si>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</si>
  <si>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</si>
  <si>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</si>
  <si>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</si>
  <si>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</si>
  <si>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</si>
  <si>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</si>
  <si>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</si>
  <si>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</si>
  <si>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</si>
  <si>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</si>
  <si>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</si>
  <si>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</si>
  <si>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</si>
  <si>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</si>
  <si>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</si>
  <si>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</si>
  <si>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</si>
  <si>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</si>
  <si>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</si>
  <si>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</si>
  <si>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</si>
  <si>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</si>
  <si>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</si>
  <si>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</si>
  <si>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</si>
  <si>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</si>
  <si>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</si>
  <si>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</si>
  <si>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</si>
  <si>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</si>
  <si>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</si>
  <si>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</si>
  <si>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</si>
  <si>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</si>
  <si>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</si>
  <si>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</si>
  <si>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</si>
  <si>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</si>
  <si>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</si>
  <si>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</si>
  <si>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</si>
  <si>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</si>
  <si>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</si>
  <si>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</si>
  <si>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</si>
  <si>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</si>
  <si>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</si>
  <si>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</si>
  <si>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</si>
  <si>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</si>
  <si>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</si>
  <si>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</si>
  <si>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</si>
  <si>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</si>
  <si>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</si>
  <si>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</si>
  <si>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</si>
  <si>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</si>
  <si>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</si>
  <si>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</si>
  <si>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</si>
  <si>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</si>
  <si>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</si>
  <si>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</si>
  <si>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</si>
  <si>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</si>
  <si>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</si>
  <si>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</si>
  <si>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</si>
  <si>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</si>
  <si>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</si>
  <si>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</si>
  <si>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</si>
  <si>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</si>
  <si>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</si>
  <si>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</si>
  <si>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</si>
  <si>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</si>
  <si>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</si>
  <si>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</si>
  <si>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</si>
  <si>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</si>
  <si>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</si>
  <si>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</si>
  <si>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</si>
  <si>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</si>
  <si>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</si>
  <si>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</si>
  <si>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</si>
  <si>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</si>
  <si>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</si>
  <si>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</si>
  <si>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</si>
  <si>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</si>
  <si>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</si>
  <si>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</si>
  <si>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</si>
  <si>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</si>
  <si>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</si>
  <si>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</si>
  <si>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</si>
  <si>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</si>
  <si>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</si>
  <si>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</si>
  <si>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</si>
  <si>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</si>
  <si>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</si>
  <si>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</si>
  <si>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</si>
  <si>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</si>
  <si>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</si>
  <si>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</si>
  <si>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</si>
  <si>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</si>
  <si>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</si>
  <si>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</si>
  <si>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</si>
  <si>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</si>
  <si>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</si>
  <si>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</si>
  <si>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</si>
  <si>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</si>
  <si>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</si>
  <si>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</si>
  <si>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</si>
  <si>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</si>
  <si>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</si>
  <si>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</si>
  <si>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</si>
  <si>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</si>
  <si>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</si>
  <si>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</si>
  <si>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</si>
  <si>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</si>
  <si>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</si>
  <si>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</si>
  <si>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</si>
  <si>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</si>
  <si>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</si>
  <si>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</si>
  <si>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</si>
  <si>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</si>
  <si>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</si>
  <si>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</si>
  <si>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</si>
  <si>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</si>
  <si>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</si>
  <si>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</si>
  <si>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</si>
  <si>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</si>
  <si>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</si>
  <si>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</si>
  <si>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</si>
  <si>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</si>
  <si>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</si>
  <si>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</si>
  <si>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</si>
  <si>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</si>
  <si>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</si>
  <si>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</si>
  <si>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</si>
  <si>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</si>
  <si>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</si>
  <si>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</si>
  <si>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</si>
  <si>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</si>
  <si>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</si>
  <si>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</si>
  <si>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</si>
  <si>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</si>
  <si>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</si>
  <si>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</si>
  <si>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</si>
  <si>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</si>
  <si>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</si>
  <si>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</si>
  <si>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</si>
  <si>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</si>
  <si>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</si>
  <si>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</si>
  <si>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</si>
  <si>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</si>
  <si>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</si>
  <si>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</si>
  <si>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</si>
  <si>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</si>
  <si>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</si>
  <si>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</si>
  <si>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</si>
  <si>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</si>
  <si>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</si>
  <si>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</si>
  <si>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</si>
  <si>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</si>
  <si>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</si>
  <si>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</si>
  <si>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</si>
  <si>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</si>
  <si>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</si>
  <si>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</si>
  <si>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</si>
  <si>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</si>
  <si>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</si>
  <si>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</si>
  <si>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</si>
  <si>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</si>
  <si>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</si>
  <si>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</si>
  <si>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</si>
  <si>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</si>
  <si>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</si>
  <si>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</si>
  <si>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</si>
  <si>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</si>
  <si>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</si>
  <si>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</si>
  <si>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</si>
  <si>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</si>
  <si>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</si>
  <si>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</si>
  <si>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</si>
  <si>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</si>
  <si>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</si>
  <si>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</si>
  <si>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</si>
  <si>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</si>
  <si>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</si>
  <si>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</si>
  <si>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</si>
  <si>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</si>
  <si>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</si>
  <si>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</si>
  <si>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</si>
  <si>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</si>
  <si>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</si>
  <si>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</si>
  <si>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</si>
  <si>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</si>
  <si>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</si>
  <si>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</si>
  <si>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</si>
  <si>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</si>
  <si>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</si>
  <si>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</si>
  <si>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</si>
  <si>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</si>
  <si>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</si>
  <si>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</si>
  <si>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</si>
  <si>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</si>
  <si>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</si>
  <si>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</si>
  <si>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</si>
  <si>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</si>
  <si>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</si>
  <si>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</si>
  <si>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</si>
  <si>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</si>
  <si>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</si>
  <si>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</si>
  <si>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</si>
  <si>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</si>
  <si>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</si>
  <si>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</si>
  <si>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</si>
  <si>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</si>
  <si>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</si>
  <si>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</si>
  <si>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</si>
  <si>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</si>
  <si>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</si>
  <si>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</si>
  <si>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</si>
  <si>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</si>
  <si>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</si>
  <si>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</si>
  <si>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</si>
  <si>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</si>
  <si>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</si>
  <si>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</si>
  <si>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</si>
  <si>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</si>
  <si>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</si>
  <si>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</si>
  <si>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</si>
  <si>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</si>
  <si>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</si>
  <si>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</si>
  <si>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</si>
  <si>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</si>
  <si>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</si>
  <si>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</si>
  <si>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</si>
  <si>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</si>
  <si>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</si>
  <si>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</si>
  <si>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</si>
  <si>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</si>
  <si>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</si>
  <si>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</si>
  <si>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</si>
  <si>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</si>
  <si>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</si>
  <si>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</si>
  <si>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</si>
  <si>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</si>
  <si>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</si>
  <si>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</si>
  <si>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</si>
  <si>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</si>
  <si>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</si>
  <si>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</si>
  <si>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</si>
  <si>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</si>
  <si>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</si>
  <si>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</si>
  <si>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</si>
  <si>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</si>
  <si>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</si>
  <si>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</si>
  <si>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</si>
  <si>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</si>
  <si>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</si>
  <si>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</si>
  <si>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</si>
  <si>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</si>
  <si>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</si>
  <si>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</si>
  <si>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</si>
  <si>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</si>
  <si>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</si>
  <si>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</si>
  <si>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</si>
  <si>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</si>
  <si>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</si>
  <si>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</si>
  <si>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</si>
  <si>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</si>
  <si>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</si>
  <si>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</si>
  <si>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</si>
  <si>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</si>
  <si>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</si>
  <si>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</si>
  <si>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</si>
  <si>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</si>
  <si>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</si>
  <si>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</si>
  <si>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</si>
  <si>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</si>
  <si>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</si>
  <si>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</si>
  <si>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</si>
  <si>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</si>
  <si>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</si>
  <si>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</si>
  <si>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</si>
  <si>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</si>
  <si>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</si>
  <si>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</si>
  <si>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</si>
  <si>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</si>
  <si>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</si>
  <si>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</si>
  <si>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</si>
  <si>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</si>
  <si>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</si>
  <si>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</si>
  <si>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</si>
  <si>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</si>
  <si>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</si>
  <si>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</si>
  <si>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</si>
  <si>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</si>
  <si>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</si>
  <si>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</si>
  <si>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</si>
  <si>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</si>
  <si>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</si>
  <si>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</si>
  <si>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</si>
  <si>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</si>
  <si>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</si>
  <si>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</si>
  <si>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</si>
  <si>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</si>
  <si>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</si>
  <si>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</si>
  <si>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</si>
  <si>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</si>
  <si>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</si>
  <si>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</si>
  <si>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</si>
  <si>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</si>
  <si>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</si>
  <si>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</si>
  <si>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</si>
  <si>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</si>
  <si>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</si>
  <si>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</si>
  <si>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</si>
  <si>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</si>
  <si>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</si>
  <si>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</si>
  <si>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</si>
  <si>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</si>
  <si>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</si>
  <si>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</si>
  <si>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</si>
  <si>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</si>
  <si>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</si>
  <si>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</si>
  <si>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</si>
  <si>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</si>
  <si>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</si>
  <si>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</si>
  <si>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</si>
  <si>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</si>
  <si>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</si>
  <si>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</si>
  <si>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</si>
  <si>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</si>
  <si>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</si>
  <si>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</si>
  <si>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</si>
  <si>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</si>
  <si>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</si>
  <si>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</si>
  <si>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</si>
  <si>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</si>
  <si>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</si>
  <si>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</si>
  <si>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</si>
  <si>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</si>
  <si>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</si>
  <si>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</si>
  <si>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</si>
  <si>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</si>
  <si>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</si>
  <si>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</si>
  <si>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</si>
  <si>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</si>
  <si>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</si>
  <si>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</si>
  <si>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</si>
  <si>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</si>
  <si>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</si>
  <si>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</si>
  <si>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</si>
  <si>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</si>
  <si>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</si>
  <si>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</si>
  <si>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</si>
  <si>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</si>
  <si>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</si>
  <si>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</si>
  <si>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</si>
  <si>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</si>
  <si>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</si>
  <si>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</si>
  <si>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</si>
  <si>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</si>
  <si>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</si>
  <si>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</si>
  <si>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</si>
  <si>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</si>
  <si>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</si>
  <si>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</si>
  <si>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</si>
  <si>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</si>
  <si>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</si>
  <si>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</si>
  <si>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</si>
  <si>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</si>
  <si>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</si>
  <si>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</si>
  <si>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</si>
  <si>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</si>
  <si>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</si>
  <si>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</si>
  <si>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</si>
  <si>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</si>
  <si>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</si>
  <si>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</si>
  <si>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</si>
  <si>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</si>
  <si>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</si>
  <si>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</si>
  <si>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</si>
  <si>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</si>
  <si>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</si>
  <si>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</si>
  <si>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</si>
  <si>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</si>
  <si>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</si>
  <si>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</si>
  <si>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</si>
  <si>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</si>
  <si>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</si>
  <si>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</si>
  <si>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</si>
  <si>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</si>
  <si>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</si>
  <si>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</si>
  <si>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</si>
  <si>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</si>
  <si>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</si>
  <si>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</si>
  <si>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</si>
  <si>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</si>
  <si>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</si>
  <si>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</si>
  <si>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</si>
  <si>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</si>
  <si>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</si>
  <si>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</si>
  <si>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</si>
  <si>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</si>
  <si>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</si>
  <si>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</si>
  <si>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</si>
  <si>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</si>
  <si>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</si>
  <si>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</si>
  <si>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</si>
  <si>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</si>
  <si>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</si>
  <si>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</si>
  <si>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</si>
  <si>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</si>
  <si>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</si>
  <si>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</si>
  <si>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</si>
  <si>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</si>
  <si>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</si>
  <si>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</si>
  <si>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</si>
  <si>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</si>
  <si>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</si>
  <si>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</si>
  <si>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</si>
  <si>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</si>
  <si>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</si>
  <si>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</si>
  <si>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</si>
  <si>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</si>
  <si>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</si>
  <si>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</si>
  <si>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</si>
  <si>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</si>
  <si>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</si>
  <si>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</si>
  <si>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</si>
  <si>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</si>
  <si>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</si>
  <si>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</si>
  <si>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</si>
  <si>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</si>
  <si>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</si>
  <si>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</si>
  <si>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</si>
  <si>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</si>
  <si>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</si>
  <si>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</si>
  <si>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</si>
  <si>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</si>
  <si>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</si>
  <si>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</si>
  <si>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</si>
  <si>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</si>
  <si>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</si>
  <si>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</si>
  <si>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</si>
  <si>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</si>
  <si>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</si>
  <si>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</si>
  <si>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</si>
  <si>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</si>
  <si>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</si>
  <si>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</si>
  <si>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</si>
  <si>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</si>
  <si>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</si>
  <si>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</si>
  <si>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</si>
  <si>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</si>
  <si>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</si>
  <si>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</si>
  <si>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</si>
  <si>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</si>
  <si>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</si>
  <si>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</si>
  <si>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</si>
  <si>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</si>
  <si>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</si>
  <si>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</si>
  <si>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</si>
  <si>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</si>
  <si>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</si>
  <si>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</si>
  <si>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</si>
  <si>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</si>
  <si>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</si>
  <si>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</si>
  <si>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</si>
  <si>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</si>
  <si>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</si>
  <si>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</si>
  <si>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</si>
  <si>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</si>
  <si>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</si>
  <si>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</si>
  <si>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</si>
  <si>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</si>
  <si>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</si>
  <si>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</si>
  <si>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</si>
  <si>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</si>
  <si>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</si>
  <si>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</si>
  <si>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</si>
  <si>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</si>
  <si>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</si>
  <si>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</si>
  <si>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</si>
  <si>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</si>
  <si>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</si>
  <si>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</si>
  <si>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</si>
  <si>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</si>
  <si>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</si>
  <si>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</si>
  <si>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</si>
  <si>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</si>
  <si>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</si>
  <si>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</si>
  <si>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</si>
  <si>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</si>
  <si>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</si>
  <si>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</si>
  <si>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</si>
  <si>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</si>
  <si>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</si>
  <si>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</si>
  <si>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</si>
  <si>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</si>
  <si>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</si>
  <si>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</si>
  <si>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</si>
  <si>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</si>
  <si>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</si>
  <si>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</si>
  <si>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</si>
  <si>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</si>
  <si>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</si>
  <si>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</si>
  <si>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</si>
  <si>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</si>
  <si>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</si>
  <si>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</si>
  <si>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</si>
  <si>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</si>
  <si>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</si>
  <si>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</si>
  <si>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</si>
  <si>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</si>
  <si>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</si>
  <si>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</si>
  <si>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</si>
  <si>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</si>
  <si>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</si>
  <si>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</si>
  <si>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</si>
  <si>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</si>
  <si>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</si>
  <si>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</si>
  <si>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</si>
  <si>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</si>
  <si>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</si>
  <si>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</si>
  <si>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</si>
  <si>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</si>
  <si>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</si>
  <si>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</si>
  <si>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</si>
  <si>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</si>
  <si>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</si>
  <si>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</si>
  <si>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</si>
  <si>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</si>
  <si>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</si>
  <si>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</si>
  <si>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</si>
  <si>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</si>
  <si>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</si>
  <si>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</si>
  <si>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</si>
  <si>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</si>
  <si>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</si>
  <si>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</si>
  <si>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</si>
  <si>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</si>
  <si>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</si>
  <si>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</si>
  <si>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</si>
  <si>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</si>
  <si>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</si>
  <si>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</si>
  <si>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</si>
  <si>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</si>
  <si>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</si>
  <si>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</si>
  <si>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</si>
  <si>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</si>
  <si>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</si>
  <si>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</si>
  <si>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</si>
  <si>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</si>
  <si>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</si>
  <si>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</si>
  <si>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</si>
  <si>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</si>
  <si>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</si>
  <si>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</si>
  <si>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</si>
  <si>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</si>
  <si>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</si>
  <si>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</si>
  <si>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</si>
  <si>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</si>
  <si>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</si>
  <si>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</si>
  <si>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</si>
  <si>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</si>
  <si>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</si>
  <si>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</si>
  <si>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</si>
  <si>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</si>
  <si>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</si>
  <si>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</si>
  <si>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</si>
  <si>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</si>
  <si>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</si>
  <si>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</si>
  <si>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</si>
  <si>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</si>
  <si>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</si>
  <si>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</si>
  <si>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</si>
  <si>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</si>
  <si>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</si>
  <si>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</si>
  <si>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</si>
  <si>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</si>
  <si>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</si>
  <si>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</si>
  <si>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</si>
  <si>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</si>
  <si>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</si>
  <si>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</si>
  <si>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</si>
  <si>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</si>
  <si>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</si>
  <si>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</si>
  <si>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</si>
  <si>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</si>
  <si>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</si>
  <si>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</si>
  <si>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</si>
  <si>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</si>
  <si>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</si>
  <si>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</si>
  <si>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</si>
  <si>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</si>
  <si>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</si>
  <si>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</si>
  <si>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</si>
  <si>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</si>
  <si>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</si>
  <si>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</si>
  <si>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</si>
  <si>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</si>
  <si>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</si>
  <si>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</si>
  <si>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</si>
  <si>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</si>
  <si>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</si>
  <si>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</si>
  <si>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</si>
  <si>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</si>
  <si>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</si>
  <si>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</si>
  <si>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</si>
  <si>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</si>
  <si>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</si>
  <si>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</si>
  <si>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</si>
  <si>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</si>
  <si>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</si>
  <si>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</si>
  <si>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</si>
  <si>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</si>
  <si>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</si>
  <si>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</si>
  <si>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</si>
  <si>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</si>
  <si>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</si>
  <si>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</si>
  <si>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</si>
  <si>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</si>
  <si>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</si>
  <si>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</si>
  <si>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</si>
  <si>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</si>
  <si>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</si>
  <si>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</si>
  <si>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</si>
  <si>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</si>
  <si>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</si>
  <si>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</si>
  <si>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</si>
  <si>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</si>
  <si>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</si>
  <si>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</si>
  <si>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</si>
  <si>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</si>
  <si>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</si>
  <si>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</si>
  <si>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</si>
  <si>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</si>
  <si>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</si>
  <si>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</si>
  <si>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</si>
  <si>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</si>
  <si>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</si>
  <si>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</si>
  <si>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</si>
  <si>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</si>
  <si>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</si>
  <si>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</si>
  <si>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</si>
  <si>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</si>
  <si>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</si>
  <si>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</si>
  <si>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</si>
  <si>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</si>
  <si>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</si>
  <si>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</si>
  <si>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</si>
  <si>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</si>
  <si>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</si>
  <si>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</si>
  <si>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</si>
  <si>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</si>
  <si>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</si>
  <si>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</si>
  <si>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</si>
  <si>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</si>
  <si>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</si>
  <si>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</si>
  <si>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</si>
  <si>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</si>
  <si>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</si>
  <si>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</si>
  <si>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</si>
  <si>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</si>
  <si>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</si>
  <si>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</si>
  <si>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</si>
  <si>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</si>
  <si>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</si>
  <si>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</si>
  <si>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</si>
  <si>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</si>
  <si>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</si>
  <si>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</si>
  <si>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</si>
  <si>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</si>
  <si>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</si>
  <si>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</si>
  <si>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</si>
  <si>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</si>
  <si>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</si>
  <si>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</si>
  <si>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</si>
  <si>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</si>
  <si>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</si>
  <si>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</si>
  <si>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</si>
  <si>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</si>
  <si>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</si>
  <si>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</si>
  <si>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</si>
  <si>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</si>
  <si>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</si>
  <si>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</si>
  <si>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</si>
  <si>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</si>
  <si>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</si>
  <si>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</si>
  <si>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</si>
  <si>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</si>
  <si>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</si>
  <si>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</si>
  <si>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</si>
  <si>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</si>
  <si>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</si>
  <si>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</si>
  <si>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</si>
  <si>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</si>
  <si>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</si>
  <si>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</si>
  <si>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</si>
  <si>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</si>
  <si>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</si>
  <si>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</si>
  <si>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</si>
  <si>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</si>
  <si>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</si>
  <si>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</si>
  <si>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</si>
  <si>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</si>
  <si>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</si>
  <si>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</si>
  <si>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</si>
  <si>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</si>
  <si>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</si>
  <si>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</si>
  <si>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</si>
  <si>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</si>
  <si>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</si>
  <si>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</si>
  <si>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</si>
  <si>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</si>
  <si>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</si>
  <si>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</si>
  <si>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</si>
  <si>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</si>
  <si>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</si>
  <si>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</si>
  <si>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</si>
  <si>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</si>
  <si>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</si>
  <si>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</si>
  <si>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</si>
  <si>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</si>
  <si>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</si>
  <si>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</si>
  <si>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</si>
  <si>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</si>
  <si>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</si>
  <si>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</si>
  <si>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</si>
  <si>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</si>
  <si>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</si>
  <si>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</si>
  <si>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</si>
  <si>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</si>
  <si>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</si>
  <si>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</si>
  <si>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</si>
  <si>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</si>
  <si>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</si>
  <si>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</si>
  <si>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</si>
  <si>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</si>
  <si>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</si>
  <si>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</si>
  <si>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</si>
  <si>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</si>
  <si>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</si>
  <si>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</si>
  <si>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</si>
  <si>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</si>
  <si>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</si>
  <si>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</si>
  <si>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</si>
  <si>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</si>
  <si>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</si>
  <si>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</si>
  <si>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</si>
  <si>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</si>
  <si>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</si>
  <si>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</si>
  <si>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</si>
  <si>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</si>
  <si>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</si>
  <si>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</si>
  <si>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</si>
  <si>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</si>
  <si>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</si>
  <si>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</si>
  <si>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</si>
  <si>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</si>
  <si>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</si>
  <si>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</si>
  <si>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</si>
  <si>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</si>
  <si>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</si>
  <si>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</si>
  <si>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</si>
  <si>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</si>
  <si>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</si>
  <si>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</si>
  <si>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</si>
  <si>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</si>
  <si>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</si>
  <si>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</si>
  <si>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</si>
  <si>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</si>
  <si>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</si>
  <si>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</si>
  <si>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</si>
  <si>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</si>
  <si>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</si>
  <si>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</si>
  <si>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</si>
  <si>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</si>
  <si>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</si>
  <si>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</si>
  <si>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</si>
  <si>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</si>
  <si>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</si>
  <si>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</si>
  <si>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</si>
  <si>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</si>
  <si>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</si>
  <si>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</si>
  <si>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</si>
  <si>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</si>
  <si>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</si>
  <si>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</si>
  <si>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</si>
  <si>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</si>
  <si>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</si>
  <si>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</si>
  <si>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</si>
  <si>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</si>
  <si>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</si>
  <si>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</si>
  <si>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</si>
  <si>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</si>
  <si>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</si>
  <si>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</si>
  <si>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</si>
  <si>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</si>
  <si>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</si>
  <si>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</si>
  <si>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</si>
  <si>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</si>
  <si>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</si>
  <si>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</si>
  <si>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</si>
  <si>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</si>
  <si>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</si>
  <si>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</si>
  <si>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</si>
  <si>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</si>
  <si>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</si>
  <si>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</si>
  <si>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</si>
  <si>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</si>
  <si>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</si>
  <si>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</si>
  <si>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</si>
  <si>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</si>
  <si>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</si>
  <si>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</si>
  <si>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</si>
  <si>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</si>
  <si>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</si>
  <si>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</si>
  <si>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</si>
  <si>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</si>
  <si>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</si>
  <si>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</si>
  <si>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</si>
  <si>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</si>
  <si>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</si>
  <si>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</si>
  <si>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</si>
  <si>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</si>
  <si>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</si>
  <si>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</si>
  <si>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</si>
  <si>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</si>
  <si>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</si>
  <si>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</si>
  <si>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</si>
  <si>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</si>
  <si>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</si>
  <si>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</si>
  <si>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</si>
  <si>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</si>
  <si>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</si>
  <si>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</si>
  <si>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</si>
  <si>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</si>
  <si>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</si>
  <si>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</si>
  <si>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</si>
  <si>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</si>
  <si>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</si>
  <si>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</si>
  <si>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</si>
  <si>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</si>
  <si>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</si>
  <si>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</si>
  <si>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</si>
  <si>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</si>
  <si>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</si>
  <si>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</si>
  <si>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</si>
  <si>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</si>
  <si>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</si>
  <si>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</si>
  <si>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</si>
  <si>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</si>
  <si>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</si>
  <si>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</si>
  <si>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</si>
  <si>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</si>
  <si>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</si>
  <si>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</si>
  <si>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</si>
  <si>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</si>
  <si>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</si>
  <si>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</si>
  <si>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</si>
  <si>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</si>
  <si>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</si>
  <si>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</si>
  <si>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</si>
  <si>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</si>
  <si>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</si>
  <si>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</si>
  <si>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</si>
  <si>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</si>
  <si>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</si>
  <si>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</si>
  <si>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</si>
  <si>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</si>
  <si>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</si>
  <si>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</si>
  <si>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</si>
  <si>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</si>
  <si>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</si>
  <si>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</si>
  <si>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</si>
  <si>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</si>
  <si>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</si>
  <si>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</si>
  <si>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</si>
  <si>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</si>
  <si>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</si>
  <si>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</si>
  <si>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</si>
  <si>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</si>
  <si>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</si>
  <si>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</si>
  <si>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</si>
  <si>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</si>
  <si>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</si>
  <si>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</si>
  <si>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</si>
  <si>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</si>
  <si>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</si>
  <si>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</si>
  <si>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</si>
  <si>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</si>
  <si>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</si>
  <si>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</si>
  <si>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</si>
  <si>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</si>
  <si>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</si>
  <si>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</si>
  <si>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</si>
  <si>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</si>
  <si>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</si>
  <si>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</si>
  <si>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</si>
  <si>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</si>
  <si>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</si>
  <si>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</si>
  <si>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</si>
  <si>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</si>
  <si>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</si>
  <si>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</si>
  <si>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</si>
  <si>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</si>
  <si>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</si>
  <si>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</si>
  <si>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</si>
  <si>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</si>
  <si>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</si>
  <si>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</si>
  <si>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</si>
  <si>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</si>
  <si>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</si>
  <si>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</si>
  <si>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</si>
  <si>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</si>
  <si>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</si>
  <si>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</si>
  <si>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</si>
  <si>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</si>
  <si>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</si>
  <si>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</si>
  <si>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</si>
  <si>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</si>
  <si>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</si>
  <si>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</si>
  <si>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</si>
  <si>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</si>
  <si>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</si>
  <si>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</si>
  <si>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</si>
  <si>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</si>
  <si>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</si>
  <si>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</si>
  <si>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</si>
  <si>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</si>
  <si>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</si>
  <si>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</si>
  <si>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</si>
  <si>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</si>
  <si>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</si>
  <si>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</si>
  <si>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</si>
  <si>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</si>
  <si>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</si>
  <si>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</si>
  <si>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</si>
  <si>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</si>
  <si>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</si>
  <si>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</si>
  <si>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</si>
  <si>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</si>
  <si>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</si>
  <si>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</si>
  <si>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</si>
  <si>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</si>
  <si>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</si>
  <si>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</si>
  <si>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</si>
  <si>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</si>
  <si>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</si>
  <si>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</si>
  <si>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</si>
  <si>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</si>
  <si>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</si>
  <si>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</si>
  <si>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</si>
  <si>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</si>
  <si>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</si>
  <si>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</si>
  <si>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</si>
  <si>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</si>
  <si>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</si>
  <si>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</si>
  <si>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</si>
  <si>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</si>
  <si>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</si>
  <si>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</si>
  <si>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</si>
  <si>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</si>
  <si>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</si>
  <si>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</si>
  <si>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</si>
  <si>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</si>
  <si>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</si>
  <si>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</si>
  <si>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</si>
  <si>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</si>
  <si>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</si>
  <si>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</si>
  <si>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</si>
  <si>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</si>
  <si>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</si>
  <si>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</si>
  <si>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</si>
  <si>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</si>
  <si>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</si>
  <si>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</si>
  <si>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</si>
  <si>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</si>
  <si>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</si>
  <si>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</si>
  <si>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</si>
  <si>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</si>
  <si>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</si>
  <si>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</si>
  <si>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</si>
  <si>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</si>
  <si>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</si>
  <si>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</si>
  <si>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</si>
  <si>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</si>
  <si>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</si>
  <si>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</si>
  <si>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</si>
  <si>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</si>
  <si>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</si>
  <si>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</si>
  <si>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</si>
  <si>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</si>
  <si>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</si>
  <si>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</si>
  <si>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</si>
  <si>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</si>
  <si>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</si>
  <si>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</si>
  <si>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</si>
  <si>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</si>
  <si>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</si>
  <si>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</si>
  <si>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</si>
  <si>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</si>
  <si>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</si>
  <si>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</si>
  <si>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</si>
  <si>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</si>
  <si>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</si>
  <si>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</si>
  <si>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</si>
  <si>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</si>
  <si>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</si>
  <si>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</si>
  <si>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</si>
  <si>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</si>
  <si>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</si>
  <si>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</si>
  <si>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</si>
  <si>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</si>
  <si>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</si>
  <si>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</si>
  <si>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</si>
  <si>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</si>
  <si>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</si>
  <si>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</si>
  <si>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</si>
  <si>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</si>
  <si>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</si>
  <si>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</si>
  <si>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</si>
  <si>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</si>
  <si>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</si>
  <si>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</si>
  <si>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</si>
  <si>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</si>
  <si>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</si>
  <si>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</si>
  <si>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</si>
  <si>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</si>
  <si>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</si>
  <si>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</si>
  <si>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</si>
  <si>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</si>
  <si>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</si>
  <si>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</si>
  <si>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</si>
  <si>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</si>
  <si>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</si>
  <si>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</si>
  <si>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</si>
  <si>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</si>
  <si>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</si>
  <si>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</si>
  <si>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</si>
  <si>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</si>
  <si>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</si>
  <si>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</si>
  <si>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</si>
  <si>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</si>
  <si>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</si>
  <si>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</si>
  <si>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</si>
  <si>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</si>
  <si>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</si>
  <si>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</si>
  <si>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</si>
  <si>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</si>
  <si>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</si>
  <si>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</si>
  <si>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</si>
  <si>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</si>
  <si>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</si>
  <si>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</si>
  <si>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</si>
  <si>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</si>
  <si>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</si>
  <si>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</si>
  <si>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</si>
  <si>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</si>
  <si>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</si>
  <si>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</si>
  <si>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</si>
  <si>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</si>
  <si>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</si>
  <si>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</si>
  <si>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</si>
  <si>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</si>
  <si>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</si>
  <si>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</si>
  <si>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</si>
  <si>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</si>
  <si>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</si>
  <si>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</si>
  <si>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</si>
  <si>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</si>
  <si>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</si>
  <si>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</si>
  <si>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</si>
  <si>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</si>
  <si>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</si>
  <si>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</si>
  <si>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</si>
  <si>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</si>
  <si>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</si>
  <si>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</si>
  <si>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</si>
  <si>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</si>
  <si>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</si>
  <si>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</si>
  <si>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</si>
  <si>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</si>
  <si>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</si>
  <si>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</si>
  <si>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</si>
  <si>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</si>
  <si>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</si>
  <si>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</si>
  <si>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</si>
  <si>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</si>
  <si>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</si>
  <si>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</si>
  <si>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</si>
  <si>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</si>
  <si>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</si>
  <si>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</si>
  <si>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</si>
  <si>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</si>
  <si>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</si>
  <si>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</si>
  <si>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</si>
  <si>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</si>
  <si>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</si>
  <si>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</si>
  <si>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</si>
  <si>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</si>
  <si>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</si>
  <si>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</si>
  <si>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</si>
  <si>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</si>
  <si>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</si>
  <si>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</si>
  <si>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</si>
  <si>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</si>
  <si>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</si>
  <si>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</si>
  <si>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</si>
  <si>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</si>
  <si>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</si>
  <si>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</si>
  <si>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</si>
  <si>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</si>
  <si>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</si>
  <si>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</si>
  <si>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</si>
  <si>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</si>
  <si>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</si>
  <si>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</si>
  <si>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</si>
  <si>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</si>
  <si>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</si>
  <si>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</si>
  <si>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</si>
  <si>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</si>
  <si>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</si>
  <si>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</si>
  <si>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</si>
  <si>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</si>
  <si>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</si>
  <si>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</si>
  <si>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</si>
  <si>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</si>
  <si>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</si>
  <si>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</si>
  <si>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</si>
  <si>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</si>
  <si>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</si>
  <si>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</si>
  <si>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</si>
  <si>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</si>
  <si>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</si>
  <si>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</si>
  <si>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</si>
  <si>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</si>
  <si>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</si>
  <si>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</si>
  <si>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</si>
  <si>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</si>
  <si>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</si>
  <si>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</si>
  <si>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</si>
  <si>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</si>
  <si>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</si>
  <si>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</si>
  <si>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</si>
  <si>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</si>
  <si>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</si>
  <si>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</si>
  <si>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</si>
  <si>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</si>
  <si>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</si>
  <si>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</si>
  <si>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</si>
  <si>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</si>
  <si>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</si>
  <si>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</si>
  <si>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</si>
  <si>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</si>
  <si>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</si>
  <si>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</si>
  <si>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</si>
  <si>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</si>
  <si>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</si>
  <si>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</si>
  <si>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</si>
  <si>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</si>
  <si>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</si>
  <si>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</si>
  <si>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</si>
  <si>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</si>
  <si>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</si>
  <si>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</si>
  <si>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</si>
  <si>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</si>
  <si>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</si>
  <si>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</si>
  <si>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</si>
  <si>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</si>
  <si>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</si>
  <si>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</si>
  <si>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</si>
  <si>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</si>
  <si>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</si>
  <si>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</si>
  <si>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</si>
  <si>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</si>
  <si>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</si>
  <si>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</si>
  <si>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</si>
  <si>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</si>
  <si>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</si>
  <si>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</si>
  <si>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</si>
  <si>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</si>
  <si>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</si>
  <si>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</si>
  <si>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</si>
  <si>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</si>
  <si>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</si>
  <si>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</si>
  <si>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</si>
  <si>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</si>
  <si>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</si>
  <si>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</si>
  <si>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</si>
  <si>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</si>
  <si>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</si>
  <si>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</si>
  <si>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</si>
  <si>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</si>
  <si>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</si>
  <si>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</si>
  <si>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</si>
  <si>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</si>
  <si>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</si>
  <si>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</si>
  <si>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</si>
  <si>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</si>
  <si>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</si>
  <si>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</si>
  <si>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</si>
  <si>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</si>
  <si>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</si>
  <si>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</si>
  <si>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</si>
  <si>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</si>
  <si>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</si>
  <si>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</si>
  <si>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</si>
  <si>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</si>
  <si>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</si>
  <si>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</si>
  <si>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</si>
  <si>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</si>
  <si>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</si>
  <si>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</si>
  <si>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</si>
  <si>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</si>
  <si>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</si>
  <si>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</si>
  <si>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</si>
  <si>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</si>
  <si>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</si>
  <si>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</si>
  <si>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</si>
  <si>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</si>
  <si>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</si>
  <si>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</si>
  <si>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</si>
  <si>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</si>
  <si>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</si>
  <si>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</si>
  <si>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</si>
  <si>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</si>
  <si>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</si>
  <si>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</si>
  <si>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</si>
  <si>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</si>
  <si>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</si>
  <si>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</si>
  <si>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</si>
  <si>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</si>
  <si>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</si>
  <si>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</si>
  <si>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</si>
  <si>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</si>
  <si>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</si>
  <si>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</si>
  <si>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</si>
  <si>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</si>
  <si>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</si>
  <si>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</si>
  <si>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</si>
  <si>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</si>
  <si>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</si>
  <si>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</si>
  <si>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</si>
  <si>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</si>
  <si>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</si>
  <si>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</si>
  <si>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</si>
  <si>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</si>
  <si>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</si>
  <si>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</si>
  <si>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</si>
  <si>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</si>
  <si>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</si>
  <si>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</si>
  <si>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</si>
  <si>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</si>
  <si>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</si>
  <si>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</si>
  <si>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</si>
  <si>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</si>
  <si>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</si>
  <si>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</si>
  <si>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</si>
  <si>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</si>
  <si>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</si>
  <si>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</si>
  <si>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</si>
  <si>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</si>
  <si>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</si>
  <si>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</si>
  <si>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</si>
  <si>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</si>
  <si>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</si>
  <si>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</si>
  <si>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</si>
  <si>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</si>
  <si>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</si>
  <si>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</si>
  <si>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</si>
  <si>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</si>
  <si>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</si>
  <si>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</si>
  <si>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</si>
  <si>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</si>
  <si>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</si>
  <si>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</si>
  <si>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</si>
  <si>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</si>
  <si>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</si>
  <si>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</si>
  <si>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</si>
  <si>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</si>
  <si>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</si>
  <si>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</si>
  <si>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</si>
  <si>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</si>
  <si>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</si>
  <si>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</si>
  <si>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</si>
  <si>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</si>
  <si>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</si>
  <si>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</si>
  <si>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</si>
  <si>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</si>
  <si>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</si>
  <si>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</si>
  <si>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</si>
  <si>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</si>
  <si>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</si>
  <si>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</si>
  <si>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</si>
  <si>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</si>
  <si>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</si>
  <si>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</si>
  <si>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</si>
  <si>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</si>
  <si>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</si>
  <si>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</si>
  <si>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</si>
  <si>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</si>
  <si>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</si>
  <si>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</si>
  <si>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</si>
  <si>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</si>
  <si>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</si>
  <si>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</si>
  <si>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</si>
  <si>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</si>
  <si>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</si>
  <si>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</si>
  <si>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</si>
  <si>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</si>
  <si>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</si>
  <si>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</si>
  <si>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</si>
  <si>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</si>
  <si>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</si>
  <si>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</si>
  <si>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</si>
  <si>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</si>
  <si>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</si>
  <si>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</si>
  <si>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</si>
  <si>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</si>
  <si>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</si>
  <si>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</si>
  <si>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</si>
  <si>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</si>
  <si>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</si>
  <si>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</si>
  <si>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</si>
  <si>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</si>
  <si>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</si>
  <si>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</si>
  <si>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</si>
  <si>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</si>
  <si>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</si>
  <si>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</si>
  <si>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</si>
  <si>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</si>
  <si>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</si>
  <si>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</si>
  <si>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</si>
  <si>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</si>
  <si>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</si>
  <si>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</si>
  <si>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</si>
  <si>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</si>
  <si>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</si>
  <si>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</si>
  <si>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</si>
  <si>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</si>
  <si>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</si>
  <si>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</si>
  <si>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</si>
  <si>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</si>
  <si>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</si>
  <si>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</si>
  <si>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</si>
  <si>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</si>
  <si>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</si>
  <si>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</si>
  <si>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</si>
  <si>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</si>
  <si>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</si>
  <si>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</si>
  <si>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</si>
  <si>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</si>
  <si>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</si>
  <si>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</si>
  <si>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</si>
  <si>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</si>
  <si>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</si>
  <si>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</si>
  <si>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</si>
  <si>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</si>
  <si>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</si>
  <si>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</si>
  <si>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</si>
  <si>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</si>
  <si>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</si>
  <si>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</si>
  <si>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</si>
  <si>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</si>
  <si>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</si>
  <si>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</si>
  <si>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</si>
  <si>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</si>
  <si>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</si>
  <si>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</si>
  <si>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</si>
  <si>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</si>
  <si>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</si>
  <si>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</si>
  <si>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</si>
  <si>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</si>
  <si>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</si>
  <si>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</si>
  <si>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</si>
  <si>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</si>
  <si>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</si>
  <si>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</si>
  <si>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</si>
  <si>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</si>
  <si>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</si>
  <si>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</si>
  <si>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</si>
  <si>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</si>
  <si>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</si>
  <si>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</si>
  <si>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</si>
  <si>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</si>
  <si>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</si>
  <si>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</si>
  <si>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</si>
  <si>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</si>
  <si>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</si>
  <si>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</si>
  <si>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</si>
  <si>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</si>
  <si>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</si>
  <si>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</si>
  <si>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</si>
  <si>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</si>
  <si>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</si>
  <si>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</si>
  <si>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</si>
  <si>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</si>
  <si>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</si>
  <si>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</si>
  <si>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</si>
  <si>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</si>
  <si>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</si>
  <si>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</si>
  <si>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</si>
  <si>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</si>
  <si>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</si>
  <si>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</si>
  <si>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</si>
  <si>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</si>
  <si>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</si>
  <si>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</si>
  <si>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</si>
  <si>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</si>
  <si>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</si>
  <si>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</si>
  <si>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</si>
  <si>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</si>
  <si>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</si>
  <si>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</si>
  <si>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</si>
  <si>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</si>
  <si>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</si>
  <si>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</si>
  <si>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</si>
  <si>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</si>
  <si>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</si>
  <si>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</si>
  <si>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</si>
  <si>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</si>
  <si>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</si>
  <si>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</si>
  <si>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</si>
  <si>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</si>
  <si>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</si>
  <si>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</si>
  <si>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</si>
  <si>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</si>
  <si>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</si>
  <si>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</si>
  <si>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</si>
  <si>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</si>
  <si>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</si>
  <si>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</si>
  <si>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</si>
  <si>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</si>
  <si>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</si>
  <si>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</si>
  <si>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</si>
  <si>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</si>
  <si>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</si>
  <si>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</si>
  <si>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</si>
  <si>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</si>
  <si>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</si>
  <si>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</si>
  <si>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</si>
  <si>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</si>
  <si>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</si>
  <si>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</si>
  <si>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</si>
  <si>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</si>
  <si>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</si>
  <si>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</si>
  <si>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</si>
  <si>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</si>
  <si>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</si>
  <si>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</si>
  <si>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</si>
  <si>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</si>
  <si>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</si>
  <si>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</si>
  <si>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</si>
  <si>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</si>
  <si>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</si>
  <si>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</si>
  <si>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</si>
  <si>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</si>
  <si>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</si>
  <si>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</si>
  <si>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</si>
  <si>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</si>
  <si>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</si>
  <si>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</si>
  <si>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</si>
  <si>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</si>
  <si>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</si>
  <si>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</si>
  <si>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</si>
  <si>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</si>
  <si>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</si>
  <si>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</si>
  <si>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</si>
  <si>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</si>
  <si>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</si>
  <si>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</si>
  <si>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</si>
  <si>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</si>
  <si>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</si>
  <si>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</si>
  <si>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</si>
  <si>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</si>
  <si>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</si>
  <si>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</si>
  <si>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</si>
  <si>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</si>
  <si>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</si>
  <si>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</si>
  <si>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</si>
  <si>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</si>
  <si>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</si>
  <si>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</si>
  <si>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</si>
  <si>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</si>
  <si>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</si>
  <si>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</si>
  <si>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</si>
  <si>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</si>
  <si>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</si>
  <si>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</si>
  <si>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</si>
  <si>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</si>
  <si>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</si>
  <si>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</si>
  <si>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</si>
  <si>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</si>
  <si>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</si>
  <si>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</si>
  <si>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</si>
  <si>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</si>
  <si>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</si>
  <si>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</si>
  <si>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</si>
  <si>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</si>
  <si>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</si>
  <si>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</si>
  <si>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</si>
  <si>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</si>
  <si>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</si>
  <si>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</si>
  <si>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</si>
  <si>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</si>
  <si>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</si>
  <si>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</si>
  <si>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</si>
  <si>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</si>
  <si>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</si>
  <si>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</si>
  <si>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</si>
  <si>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</si>
  <si>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</si>
  <si>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</si>
  <si>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</si>
  <si>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</si>
  <si>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</si>
  <si>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</si>
  <si>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</si>
  <si>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</si>
  <si>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</si>
  <si>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</si>
  <si>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</si>
  <si>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</si>
  <si>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</si>
  <si>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</si>
  <si>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</si>
  <si>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</si>
  <si>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</si>
  <si>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</si>
  <si>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</si>
  <si>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</si>
  <si>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</si>
  <si>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</si>
  <si>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</si>
  <si>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</si>
  <si>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</si>
  <si>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</si>
  <si>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</si>
  <si>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</si>
  <si>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</si>
  <si>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</si>
  <si>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</si>
  <si>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</si>
  <si>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</si>
  <si>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</si>
  <si>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</si>
  <si>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</si>
  <si>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</si>
  <si>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</si>
  <si>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</si>
  <si>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</si>
  <si>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</si>
  <si>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</si>
  <si>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</si>
  <si>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</si>
  <si>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</si>
  <si>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</si>
  <si>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</si>
  <si>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</si>
  <si>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</si>
  <si>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</si>
  <si>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</si>
  <si>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</si>
  <si>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</si>
  <si>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</si>
  <si>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</si>
  <si>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</si>
  <si>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</si>
  <si>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</si>
  <si>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</si>
  <si>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</si>
  <si>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</si>
  <si>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</si>
  <si>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</si>
  <si>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</si>
  <si>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</si>
  <si>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</si>
  <si>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</si>
  <si>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</si>
  <si>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</si>
  <si>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</si>
  <si>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</si>
  <si>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</si>
  <si>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</si>
  <si>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</si>
  <si>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</si>
  <si>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</si>
  <si>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</si>
  <si>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</si>
  <si>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</si>
  <si>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</si>
  <si>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</si>
  <si>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</si>
  <si>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</si>
  <si>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</si>
  <si>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</si>
  <si>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</si>
  <si>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</si>
  <si>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</si>
  <si>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</si>
  <si>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</si>
  <si>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</si>
  <si>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</si>
  <si>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</si>
  <si>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</si>
  <si>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</si>
  <si>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</si>
  <si>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</si>
  <si>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</si>
  <si>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</si>
  <si>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</si>
  <si>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</si>
  <si>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</si>
  <si>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</si>
  <si>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</si>
  <si>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</si>
  <si>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</si>
  <si>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</si>
  <si>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</si>
  <si>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</si>
  <si>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</si>
  <si>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</si>
  <si>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</si>
  <si>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</si>
  <si>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</si>
  <si>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</si>
  <si>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</si>
  <si>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</si>
  <si>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</si>
  <si>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</si>
  <si>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</si>
  <si>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</si>
  <si>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</si>
  <si>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</si>
  <si>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</si>
  <si>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</si>
  <si>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</si>
  <si>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</si>
  <si>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</si>
  <si>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</si>
  <si>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</si>
  <si>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</si>
  <si>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</si>
  <si>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</si>
  <si>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</si>
  <si>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</si>
  <si>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</si>
  <si>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</si>
  <si>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</si>
  <si>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</si>
  <si>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</si>
  <si>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</si>
  <si>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</si>
  <si>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</si>
  <si>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</si>
  <si>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</si>
  <si>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</si>
  <si>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</si>
  <si>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</si>
  <si>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</si>
  <si>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</si>
  <si>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</si>
  <si>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</si>
  <si>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</si>
  <si>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</si>
  <si>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</si>
  <si>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</si>
  <si>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</si>
  <si>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</si>
  <si>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</si>
  <si>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</si>
  <si>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</si>
  <si>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</si>
  <si>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</si>
  <si>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</si>
  <si>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</si>
  <si>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</si>
  <si>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</si>
  <si>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</si>
  <si>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</si>
  <si>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</si>
  <si>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</si>
  <si>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</si>
  <si>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</si>
  <si>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</si>
  <si>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</si>
  <si>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</si>
  <si>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</si>
  <si>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</si>
  <si>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</si>
  <si>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</si>
  <si>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</si>
  <si>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</si>
  <si>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</si>
  <si>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</si>
  <si>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</si>
  <si>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</si>
  <si>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</si>
  <si>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</si>
  <si>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</si>
  <si>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</si>
  <si>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</si>
  <si>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</si>
  <si>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</si>
  <si>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</si>
  <si>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</si>
  <si>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</si>
  <si>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</si>
  <si>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</si>
  <si>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</si>
  <si>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</si>
  <si>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</si>
  <si>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</si>
  <si>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</si>
  <si>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</si>
  <si>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</si>
  <si>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</si>
  <si>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</si>
  <si>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</si>
  <si>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</si>
  <si>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</si>
  <si>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</si>
  <si>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</si>
  <si>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</si>
  <si>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</si>
  <si>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</si>
  <si>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</si>
  <si>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</si>
  <si>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</si>
  <si>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</si>
  <si>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</si>
  <si>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</si>
  <si>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</si>
  <si>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</si>
  <si>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</si>
  <si>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</si>
  <si>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</si>
  <si>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</si>
  <si>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</si>
  <si>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</si>
  <si>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</si>
  <si>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</si>
  <si>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</si>
  <si>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</si>
  <si>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</si>
  <si>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</si>
  <si>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</si>
  <si>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</si>
  <si>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</si>
  <si>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</si>
  <si>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</si>
  <si>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</si>
  <si>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</si>
  <si>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</si>
  <si>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</si>
  <si>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</si>
  <si>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</si>
  <si>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</si>
  <si>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</si>
  <si>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</si>
  <si>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</si>
  <si>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</si>
  <si>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</si>
  <si>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</si>
  <si>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</si>
  <si>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</si>
  <si>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</si>
  <si>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</si>
  <si>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</si>
  <si>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</si>
  <si>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</si>
  <si>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</si>
  <si>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</si>
  <si>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</si>
  <si>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</si>
  <si>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</si>
  <si>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</si>
  <si>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</si>
  <si>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</si>
  <si>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</si>
  <si>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</si>
  <si>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</si>
  <si>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</si>
  <si>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</si>
  <si>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</si>
  <si>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</si>
  <si>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</si>
  <si>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</si>
  <si>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</si>
  <si>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</si>
  <si>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</si>
  <si>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</si>
  <si>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</si>
  <si>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</si>
  <si>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</si>
  <si>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</si>
  <si>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</si>
  <si>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</si>
  <si>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</si>
  <si>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</si>
  <si>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</si>
  <si>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</si>
  <si>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</si>
  <si>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</si>
  <si>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</si>
  <si>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</si>
  <si>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</si>
  <si>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</si>
  <si>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</si>
  <si>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</si>
  <si>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</si>
  <si>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</si>
  <si>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</si>
  <si>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</si>
  <si>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</si>
  <si>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</si>
  <si>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</si>
  <si>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</si>
  <si>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</si>
  <si>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</si>
  <si>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</si>
  <si>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</si>
  <si>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</si>
  <si>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</si>
  <si>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</si>
  <si>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</si>
  <si>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</si>
  <si>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</si>
  <si>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</si>
  <si>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</si>
  <si>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</si>
  <si>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</si>
  <si>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</si>
  <si>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</si>
  <si>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</si>
  <si>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</si>
  <si>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</si>
  <si>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</si>
  <si>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</si>
  <si>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</si>
  <si>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</si>
  <si>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</si>
  <si>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</si>
  <si>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</si>
  <si>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</si>
  <si>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</si>
  <si>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</si>
  <si>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</si>
  <si>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</si>
  <si>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</si>
  <si>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</si>
  <si>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</si>
  <si>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</si>
  <si>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</si>
  <si>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</si>
  <si>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</si>
  <si>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</si>
  <si>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</si>
  <si>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</si>
  <si>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</si>
  <si>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</si>
  <si>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</si>
  <si>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</si>
  <si>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</si>
  <si>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</si>
  <si>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</si>
  <si>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</si>
  <si>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</si>
  <si>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</si>
  <si>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</si>
  <si>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</si>
  <si>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</si>
  <si>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</si>
  <si>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</si>
  <si>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</si>
  <si>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</si>
  <si>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</si>
  <si>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</si>
  <si>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</si>
  <si>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</si>
  <si>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</si>
  <si>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</si>
  <si>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</si>
  <si>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</si>
  <si>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</si>
  <si>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</si>
  <si>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</si>
  <si>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</si>
  <si>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</si>
  <si>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</si>
  <si>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</si>
  <si>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</si>
  <si>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</si>
  <si>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</si>
  <si>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</si>
  <si>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</si>
  <si>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</si>
  <si>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</si>
  <si>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</si>
  <si>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</si>
  <si>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</si>
  <si>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</si>
  <si>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</si>
  <si>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</si>
  <si>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</si>
  <si>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</si>
  <si>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</si>
  <si>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</si>
  <si>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</si>
  <si>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</si>
  <si>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</si>
  <si>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</si>
  <si>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</si>
  <si>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</si>
  <si>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</si>
  <si>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</si>
  <si>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</si>
  <si>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</si>
  <si>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</si>
  <si>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</si>
  <si>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</si>
  <si>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</si>
  <si>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</si>
  <si>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</si>
  <si>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</si>
  <si>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</si>
  <si>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</si>
  <si>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</si>
  <si>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</si>
  <si>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</si>
  <si>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</si>
  <si>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</si>
  <si>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</si>
  <si>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</si>
  <si>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</si>
  <si>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</si>
  <si>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</si>
  <si>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</si>
  <si>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</si>
  <si>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</si>
  <si>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</si>
  <si>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</si>
  <si>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</si>
  <si>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</si>
  <si>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</si>
  <si>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</si>
  <si>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</si>
  <si>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</si>
  <si>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</si>
  <si>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</si>
  <si>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</si>
  <si>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</si>
  <si>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</si>
  <si>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</si>
  <si>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</si>
  <si>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</si>
  <si>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</si>
  <si>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</si>
  <si>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</si>
  <si>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</si>
  <si>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</si>
  <si>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</si>
  <si>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</si>
  <si>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</si>
  <si>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</si>
  <si>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</si>
  <si>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</si>
  <si>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</si>
  <si>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</si>
  <si>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</si>
  <si>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</si>
  <si>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</si>
  <si>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</si>
  <si>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</si>
  <si>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</si>
  <si>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</si>
  <si>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</si>
  <si>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</si>
  <si>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</si>
  <si>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</si>
  <si>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</si>
  <si>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</si>
  <si>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</si>
  <si>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</si>
  <si>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</si>
  <si>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</si>
  <si>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</si>
  <si>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</si>
  <si>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</si>
  <si>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</si>
  <si>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</si>
  <si>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</si>
  <si>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</si>
  <si>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</si>
  <si>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</si>
  <si>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</si>
  <si>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</si>
  <si>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</si>
  <si>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</si>
  <si>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</si>
  <si>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</si>
  <si>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</si>
  <si>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</si>
  <si>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</si>
  <si>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</si>
  <si>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</si>
  <si>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</si>
  <si>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</si>
  <si>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</si>
  <si>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</si>
  <si>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</si>
  <si>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</si>
  <si>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</si>
  <si>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</si>
  <si>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</si>
  <si>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</si>
  <si>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</si>
  <si>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</si>
  <si>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</si>
  <si>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</si>
  <si>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</si>
  <si>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</si>
  <si>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</si>
  <si>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</si>
  <si>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</si>
  <si>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</si>
  <si>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</si>
  <si>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</si>
  <si>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</si>
  <si>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</si>
  <si>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</si>
  <si>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</si>
  <si>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</si>
  <si>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</si>
  <si>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</si>
  <si>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</si>
  <si>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</si>
  <si>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</si>
  <si>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</si>
  <si>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</si>
  <si>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</si>
  <si>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</si>
  <si>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</si>
  <si>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</si>
  <si>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</si>
  <si>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</si>
  <si>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</si>
  <si>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</si>
  <si>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</si>
  <si>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</si>
  <si>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</si>
  <si>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</si>
  <si>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</si>
  <si>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</si>
  <si>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</si>
  <si>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</si>
  <si>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</si>
  <si>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</si>
  <si>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</si>
  <si>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</si>
  <si>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</si>
  <si>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</si>
  <si>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</si>
  <si>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</si>
  <si>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</si>
  <si>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</si>
  <si>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</si>
  <si>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</si>
  <si>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</si>
  <si>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</si>
  <si>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</si>
  <si>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</si>
  <si>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</si>
  <si>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</si>
  <si>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</si>
  <si>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</si>
  <si>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</si>
  <si>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</si>
  <si>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</si>
  <si>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</si>
  <si>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</si>
  <si>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</si>
  <si>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</si>
  <si>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</si>
  <si>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</si>
  <si>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</si>
  <si>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</si>
  <si>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</si>
  <si>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</si>
  <si>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</si>
  <si>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</si>
  <si>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</si>
  <si>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</si>
  <si>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</si>
  <si>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</si>
  <si>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</si>
  <si>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</si>
  <si>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</si>
  <si>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</si>
  <si>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</si>
  <si>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</si>
  <si>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</si>
  <si>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</si>
  <si>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</si>
  <si>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</si>
  <si>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</si>
  <si>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</si>
  <si>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</si>
  <si>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</si>
  <si>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</si>
  <si>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</si>
  <si>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</si>
  <si>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</si>
  <si>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</si>
  <si>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</si>
  <si>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</si>
  <si>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</si>
  <si>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</si>
  <si>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</si>
  <si>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</si>
  <si>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</si>
  <si>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</si>
  <si>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</si>
  <si>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</si>
  <si>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</si>
  <si>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</si>
  <si>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</si>
  <si>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</si>
  <si>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</si>
  <si>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</si>
  <si>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</si>
  <si>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</si>
  <si>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</si>
  <si>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</si>
  <si>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</si>
  <si>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</si>
  <si>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</si>
  <si>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</si>
  <si>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</si>
  <si>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</si>
  <si>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</si>
  <si>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</si>
  <si>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</si>
  <si>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</si>
  <si>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</si>
  <si>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</si>
  <si>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</si>
  <si>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</si>
  <si>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</si>
  <si>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</si>
  <si>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</si>
  <si>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</si>
  <si>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</si>
  <si>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</si>
  <si>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</si>
  <si>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</si>
  <si>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</si>
  <si>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</si>
  <si>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</si>
  <si>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</si>
  <si>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</si>
  <si>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</si>
  <si>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</si>
  <si>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</si>
  <si>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</si>
  <si>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</si>
  <si>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</si>
  <si>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</si>
  <si>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</si>
  <si>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</si>
  <si>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</si>
  <si>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</si>
  <si>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</si>
  <si>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</si>
  <si>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</si>
  <si>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</si>
  <si>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</si>
  <si>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</si>
  <si>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</si>
  <si>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</si>
  <si>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</si>
  <si>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</si>
  <si>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</si>
  <si>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</si>
  <si>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</si>
  <si>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</si>
  <si>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</si>
  <si>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</si>
  <si>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</si>
  <si>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</si>
  <si>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</si>
  <si>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</si>
  <si>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</si>
  <si>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</si>
  <si>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</si>
  <si>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</si>
  <si>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</si>
  <si>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</si>
  <si>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</si>
  <si>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</si>
  <si>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</si>
  <si>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</si>
  <si>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</si>
  <si>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</si>
  <si>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</si>
  <si>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</si>
  <si>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</si>
  <si>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</si>
  <si>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</si>
  <si>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</si>
  <si>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</si>
  <si>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</si>
  <si>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</si>
  <si>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</si>
  <si>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</si>
  <si>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</si>
  <si>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</si>
  <si>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</si>
  <si>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</si>
  <si>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</si>
  <si>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</si>
  <si>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</si>
  <si>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</si>
  <si>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</si>
  <si>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</si>
  <si>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</si>
  <si>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</si>
  <si>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</si>
  <si>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</si>
  <si>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</si>
  <si>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</si>
  <si>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</si>
  <si>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</si>
  <si>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</si>
  <si>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</si>
  <si>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</si>
  <si>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</si>
  <si>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</si>
  <si>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</si>
  <si>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</si>
  <si>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</si>
  <si>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</si>
  <si>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</si>
  <si>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</si>
  <si>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</si>
  <si>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</si>
  <si>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</si>
  <si>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</si>
  <si>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</si>
  <si>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</si>
  <si>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</si>
  <si>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</si>
  <si>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</si>
  <si>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</si>
  <si>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</si>
  <si>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</si>
  <si>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</si>
  <si>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</si>
  <si>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</si>
  <si>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</si>
  <si>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</si>
  <si>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</si>
  <si>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</si>
  <si>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</si>
  <si>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</si>
  <si>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</si>
  <si>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</si>
  <si>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</si>
  <si>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</si>
  <si>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</si>
  <si>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</si>
  <si>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</si>
  <si>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</si>
  <si>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</si>
  <si>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</si>
  <si>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</si>
  <si>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</si>
  <si>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</si>
  <si>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</si>
  <si>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</si>
  <si>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</si>
  <si>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</si>
  <si>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</si>
  <si>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</si>
  <si>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</si>
  <si>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</si>
  <si>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</si>
  <si>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</si>
  <si>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</si>
  <si>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</si>
  <si>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</si>
  <si>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</si>
  <si>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</si>
  <si>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</si>
  <si>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</si>
  <si>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</si>
  <si>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</si>
  <si>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</si>
  <si>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</si>
  <si>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</si>
  <si>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</si>
  <si>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</si>
  <si>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</si>
  <si>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</si>
  <si>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</si>
  <si>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</si>
  <si>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</si>
  <si>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</si>
  <si>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</si>
  <si>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</si>
  <si>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</si>
  <si>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</si>
  <si>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</si>
  <si>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</si>
  <si>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</si>
  <si>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</si>
  <si>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</si>
  <si>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</si>
  <si>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</si>
  <si>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</si>
  <si>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</si>
  <si>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</si>
  <si>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</si>
  <si>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</si>
  <si>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</si>
  <si>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</si>
  <si>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</si>
  <si>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</si>
  <si>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</si>
  <si>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</si>
  <si>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</si>
  <si>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</si>
  <si>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</si>
  <si>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</si>
  <si>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</si>
  <si>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</si>
  <si>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</si>
  <si>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</si>
  <si>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</si>
  <si>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</si>
  <si>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</si>
  <si>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</si>
  <si>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</si>
  <si>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</si>
  <si>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</si>
  <si>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</si>
  <si>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</si>
  <si>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</si>
  <si>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</si>
  <si>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</si>
  <si>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</si>
  <si>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</si>
  <si>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</si>
  <si>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</si>
  <si>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</si>
  <si>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</si>
  <si>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</si>
  <si>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</si>
  <si>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</si>
  <si>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</si>
  <si>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</si>
  <si>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</si>
  <si>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</si>
  <si>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</si>
  <si>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</si>
  <si>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</si>
  <si>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</si>
  <si>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</si>
  <si>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</si>
  <si>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</si>
  <si>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</si>
  <si>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</si>
  <si>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</si>
  <si>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</si>
  <si>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</si>
  <si>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</si>
  <si>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</si>
  <si>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</si>
  <si>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</si>
  <si>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</si>
  <si>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</si>
  <si>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</si>
  <si>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</si>
  <si>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</si>
  <si>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</si>
  <si>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</si>
  <si>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</si>
  <si>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</si>
  <si>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</si>
  <si>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</si>
  <si>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</si>
  <si>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</si>
  <si>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</si>
  <si>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</si>
  <si>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</si>
  <si>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</si>
  <si>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</si>
  <si>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</si>
  <si>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</si>
  <si>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</si>
  <si>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</si>
  <si>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</si>
  <si>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</si>
  <si>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</si>
  <si>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</si>
  <si>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</si>
  <si>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</si>
  <si>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</si>
  <si>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</si>
  <si>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</si>
  <si>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</si>
  <si>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</si>
  <si>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</si>
  <si>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</si>
  <si>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</si>
  <si>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</si>
  <si>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</si>
  <si>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</si>
  <si>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</si>
  <si>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</si>
  <si>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</si>
  <si>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</si>
  <si>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</si>
  <si>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</si>
  <si>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</si>
  <si>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</si>
  <si>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</si>
  <si>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</si>
  <si>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</si>
  <si>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</si>
  <si>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</si>
  <si>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</si>
  <si>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</si>
  <si>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</si>
  <si>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</si>
  <si>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</si>
  <si>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</si>
  <si>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</si>
  <si>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</si>
  <si>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</si>
  <si>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</si>
  <si>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</si>
  <si>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</si>
  <si>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</si>
  <si>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</si>
  <si>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</si>
  <si>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</si>
  <si>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</si>
  <si>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</si>
  <si>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</si>
  <si>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</si>
  <si>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</si>
  <si>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</si>
  <si>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</si>
  <si>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</si>
  <si>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</si>
  <si>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</si>
  <si>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</si>
  <si>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</si>
  <si>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</si>
  <si>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</si>
  <si>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</si>
  <si>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</si>
  <si>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</si>
  <si>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</si>
  <si>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</si>
  <si>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</si>
  <si>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</si>
  <si>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</si>
  <si>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</si>
  <si>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</si>
  <si>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</si>
  <si>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</si>
  <si>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</si>
  <si>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</si>
  <si>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</si>
  <si>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</si>
  <si>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</si>
  <si>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</si>
  <si>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</si>
  <si>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</si>
  <si>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</si>
  <si>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</si>
  <si>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</si>
  <si>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</si>
  <si>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</si>
  <si>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</si>
  <si>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</si>
  <si>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</si>
  <si>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</si>
  <si>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</si>
  <si>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</si>
  <si>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</si>
  <si>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</si>
  <si>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</si>
  <si>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</si>
  <si>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</si>
  <si>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</si>
  <si>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</si>
  <si>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</si>
  <si>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</si>
  <si>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</si>
  <si>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</si>
  <si>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</si>
  <si>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</si>
  <si>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</si>
  <si>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</si>
  <si>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</si>
  <si>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</si>
  <si>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</si>
  <si>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</si>
  <si>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</si>
  <si>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</si>
  <si>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</si>
  <si>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</si>
  <si>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</si>
  <si>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</si>
  <si>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</si>
  <si>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</si>
  <si>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</si>
  <si>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</si>
  <si>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</si>
  <si>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</si>
  <si>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</si>
  <si>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</si>
  <si>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</si>
  <si>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</si>
  <si>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</si>
  <si>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</si>
  <si>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</si>
  <si>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</si>
  <si>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</si>
  <si>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</si>
  <si>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</si>
  <si>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</si>
  <si>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</si>
  <si>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</si>
  <si>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</si>
  <si>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</si>
  <si>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</si>
  <si>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</si>
  <si>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</si>
  <si>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</si>
  <si>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</si>
  <si>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</si>
  <si>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</si>
  <si>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</si>
  <si>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</si>
  <si>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</si>
  <si>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</si>
  <si>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</si>
  <si>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</si>
  <si>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</si>
  <si>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</si>
  <si>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</si>
  <si>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</si>
  <si>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</si>
  <si>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</si>
  <si>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</si>
  <si>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</si>
  <si>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</si>
  <si>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</si>
  <si>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</si>
  <si>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</si>
  <si>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</si>
  <si>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</si>
  <si>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</si>
  <si>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</si>
  <si>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</si>
  <si>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</si>
  <si>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</si>
  <si>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</si>
  <si>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</si>
  <si>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</si>
  <si>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</si>
  <si>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</si>
  <si>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</si>
  <si>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</si>
  <si>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</si>
  <si>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</si>
  <si>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</si>
  <si>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</si>
  <si>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</si>
  <si>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</si>
  <si>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</si>
  <si>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</si>
  <si>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</si>
  <si>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</si>
  <si>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</si>
  <si>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</si>
  <si>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</si>
  <si>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</si>
  <si>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</si>
  <si>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</si>
  <si>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</si>
  <si>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</si>
  <si>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</si>
  <si>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</si>
  <si>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</si>
  <si>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</si>
  <si>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</si>
  <si>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</si>
  <si>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</si>
  <si>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</si>
  <si>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</si>
  <si>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</si>
  <si>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</si>
  <si>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</si>
  <si>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</si>
  <si>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</si>
  <si>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</si>
  <si>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</si>
  <si>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</si>
  <si>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</si>
  <si>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</si>
  <si>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</si>
  <si>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</si>
  <si>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</si>
  <si>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</si>
  <si>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</si>
  <si>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</si>
  <si>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</si>
  <si>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</si>
  <si>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</si>
  <si>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</si>
  <si>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</si>
  <si>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</si>
  <si>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</si>
  <si>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</si>
  <si>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</si>
  <si>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</si>
  <si>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</si>
  <si>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</si>
  <si>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</si>
  <si>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</si>
  <si>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</si>
  <si>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</si>
  <si>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</si>
  <si>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</si>
  <si>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</si>
  <si>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</si>
  <si>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</si>
  <si>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</si>
  <si>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</si>
  <si>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</si>
  <si>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</si>
  <si>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</si>
  <si>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</si>
  <si>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</si>
  <si>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</si>
  <si>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</si>
  <si>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</si>
  <si>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</si>
  <si>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</si>
  <si>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</si>
  <si>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</si>
  <si>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</si>
  <si>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</si>
  <si>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</si>
  <si>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</si>
  <si>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</si>
  <si>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</si>
  <si>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</si>
  <si>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</si>
  <si>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</si>
  <si>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</si>
  <si>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</si>
  <si>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</si>
  <si>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</si>
  <si>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</si>
  <si>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</si>
  <si>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</si>
  <si>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</si>
  <si>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</si>
  <si>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</si>
  <si>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</si>
  <si>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</si>
  <si>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</si>
  <si>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</si>
  <si>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</si>
  <si>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</si>
  <si>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</si>
  <si>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</si>
  <si>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</si>
  <si>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</si>
  <si>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</si>
  <si>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</si>
  <si>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</si>
  <si>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</si>
  <si>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</si>
  <si>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</si>
  <si>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</si>
  <si>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</si>
  <si>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</si>
  <si>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</si>
  <si>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</si>
  <si>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</si>
  <si>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</si>
  <si>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</si>
  <si>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</si>
  <si>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</si>
  <si>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</si>
  <si>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</si>
  <si>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</si>
  <si>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</si>
  <si>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</si>
  <si>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</si>
  <si>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</si>
  <si>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</si>
  <si>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</si>
  <si>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</si>
  <si>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</si>
  <si>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</si>
  <si>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</si>
  <si>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</si>
  <si>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</si>
  <si>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</si>
  <si>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</si>
  <si>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</si>
  <si>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</si>
  <si>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</si>
  <si>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</si>
  <si>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</si>
  <si>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</si>
  <si>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</si>
  <si>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</si>
  <si>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</si>
  <si>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</si>
  <si>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</si>
  <si>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</si>
  <si>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</si>
  <si>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</si>
  <si>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</si>
  <si>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</si>
  <si>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</si>
  <si>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</si>
  <si>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</si>
  <si>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</si>
  <si>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</si>
  <si>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</si>
  <si>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</si>
  <si>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</si>
  <si>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</si>
  <si>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</si>
  <si>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</si>
  <si>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</si>
  <si>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</si>
  <si>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</si>
  <si>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</si>
  <si>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</si>
  <si>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</si>
  <si>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</si>
  <si>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</si>
  <si>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</si>
  <si>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</si>
  <si>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</si>
  <si>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</si>
  <si>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</si>
  <si>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</si>
  <si>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</si>
  <si>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</si>
  <si>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</si>
  <si>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</si>
  <si>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</si>
  <si>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</si>
  <si>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</si>
  <si>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</si>
  <si>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</si>
  <si>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</si>
  <si>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</si>
  <si>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</si>
  <si>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</si>
  <si>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</si>
  <si>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</si>
  <si>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</si>
  <si>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</si>
  <si>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</si>
  <si>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</si>
  <si>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</si>
  <si>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</si>
  <si>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</si>
  <si>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</si>
  <si>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</si>
  <si>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</si>
  <si>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</si>
  <si>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</si>
  <si>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</si>
  <si>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</si>
  <si>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</si>
  <si>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</si>
  <si>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</si>
  <si>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</si>
  <si>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</si>
  <si>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</si>
  <si>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</si>
  <si>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</si>
  <si>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</si>
  <si>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</si>
  <si>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</si>
  <si>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</si>
  <si>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</si>
  <si>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</si>
  <si>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</si>
  <si>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</si>
  <si>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</si>
  <si>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</si>
  <si>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</si>
  <si>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</si>
  <si>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</si>
  <si>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</si>
  <si>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</si>
  <si>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</si>
  <si>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</si>
  <si>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</si>
  <si>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</si>
  <si>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</si>
  <si>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</si>
  <si>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</si>
  <si>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</si>
  <si>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</si>
  <si>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</si>
  <si>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</si>
  <si>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</si>
  <si>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</si>
  <si>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</si>
  <si>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</si>
  <si>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</si>
  <si>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</si>
  <si>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</si>
  <si>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</si>
  <si>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</si>
  <si>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</si>
  <si>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</si>
  <si>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</si>
  <si>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</si>
  <si>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</si>
  <si>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</si>
  <si>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</si>
  <si>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</si>
  <si>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</si>
  <si>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</si>
  <si>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</si>
  <si>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</si>
  <si>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</si>
  <si>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</si>
  <si>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</si>
  <si>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</si>
  <si>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</si>
  <si>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</si>
  <si>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</si>
  <si>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</si>
  <si>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</si>
  <si>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</si>
  <si>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</si>
  <si>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</si>
  <si>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</si>
  <si>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</si>
  <si>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</si>
  <si>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</si>
  <si>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</si>
  <si>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</si>
  <si>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</si>
  <si>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</si>
  <si>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</si>
  <si>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</si>
  <si>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</si>
  <si>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</si>
  <si>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</si>
  <si>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</si>
  <si>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</si>
  <si>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</si>
  <si>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</si>
  <si>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</si>
  <si>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</si>
  <si>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</si>
  <si>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</si>
  <si>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</si>
  <si>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</si>
  <si>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</si>
  <si>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</si>
  <si>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</si>
  <si>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</si>
  <si>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</si>
  <si>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</si>
  <si>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</si>
  <si>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</si>
  <si>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</si>
  <si>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</si>
  <si>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</si>
  <si>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</si>
  <si>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</si>
  <si>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</si>
  <si>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</si>
  <si>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</si>
  <si>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</si>
  <si>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</si>
  <si>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</si>
  <si>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</si>
  <si>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</si>
  <si>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</si>
  <si>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</si>
  <si>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</si>
  <si>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</si>
  <si>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</si>
  <si>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</si>
  <si>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</si>
  <si>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</si>
  <si>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</si>
  <si>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</si>
  <si>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</si>
  <si>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</si>
  <si>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</si>
  <si>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</si>
  <si>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</si>
  <si>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</si>
  <si>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</si>
  <si>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</si>
  <si>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</si>
  <si>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</si>
  <si>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</si>
  <si>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</si>
  <si>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</si>
  <si>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</si>
  <si>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</si>
  <si>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</si>
  <si>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</si>
  <si>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</si>
  <si>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</si>
  <si>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</si>
  <si>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</si>
  <si>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</si>
  <si>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</si>
  <si>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</si>
  <si>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</si>
  <si>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</si>
  <si>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</si>
  <si>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</si>
  <si>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</si>
  <si>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</si>
  <si>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</si>
  <si>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</si>
  <si>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</si>
  <si>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</si>
  <si>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</si>
  <si>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</si>
  <si>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</si>
  <si>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</si>
  <si>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</si>
  <si>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</si>
  <si>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</si>
  <si>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</si>
  <si>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</si>
  <si>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</si>
  <si>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</si>
  <si>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</si>
  <si>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</si>
  <si>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</si>
  <si>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</si>
  <si>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</si>
  <si>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</si>
  <si>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</si>
  <si>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</si>
  <si>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</si>
  <si>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</si>
  <si>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</si>
  <si>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</si>
  <si>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</si>
  <si>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</si>
  <si>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</si>
  <si>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</si>
  <si>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</si>
  <si>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</si>
  <si>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</si>
  <si>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</si>
  <si>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</si>
  <si>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</si>
  <si>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</si>
  <si>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</si>
  <si>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</si>
  <si>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</si>
  <si>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</si>
  <si>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</si>
  <si>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</si>
  <si>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</si>
  <si>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</si>
  <si>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</si>
  <si>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</si>
  <si>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</si>
  <si>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</si>
  <si>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</si>
  <si>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</si>
  <si>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</si>
  <si>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</si>
  <si>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</si>
  <si>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</si>
  <si>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</si>
  <si>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</si>
  <si>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</si>
  <si>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</si>
  <si>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</si>
  <si>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</si>
  <si>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</si>
  <si>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</si>
  <si>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</si>
  <si>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</si>
  <si>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</si>
  <si>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</si>
  <si>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</si>
  <si>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</si>
  <si>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</si>
  <si>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</si>
  <si>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</si>
  <si>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</si>
  <si>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</si>
  <si>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</si>
  <si>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</si>
  <si>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</si>
  <si>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</si>
  <si>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</si>
  <si>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</si>
  <si>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</si>
  <si>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</si>
  <si>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</si>
  <si>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</si>
  <si>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</si>
  <si>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</si>
  <si>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</si>
  <si>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</si>
  <si>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</si>
  <si>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</si>
  <si>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</si>
  <si>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</si>
  <si>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</si>
  <si>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</si>
  <si>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</si>
  <si>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</si>
  <si>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</si>
  <si>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</si>
  <si>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</si>
  <si>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</si>
  <si>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</si>
  <si>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</si>
  <si>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</si>
  <si>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</si>
  <si>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</si>
  <si>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</si>
  <si>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</si>
  <si>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</si>
  <si>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</si>
  <si>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</si>
  <si>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</si>
  <si>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</si>
  <si>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</si>
  <si>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</si>
  <si>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</si>
  <si>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</si>
  <si>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</si>
  <si>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</si>
  <si>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</si>
  <si>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</si>
  <si>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</si>
  <si>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</si>
  <si>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</si>
  <si>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</si>
  <si>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</si>
  <si>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</si>
  <si>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</si>
  <si>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</si>
  <si>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</si>
  <si>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</si>
  <si>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</si>
  <si>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</si>
  <si>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</si>
  <si>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</si>
  <si>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</si>
  <si>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</si>
  <si>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</si>
  <si>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</si>
  <si>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</si>
  <si>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</si>
  <si>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</si>
  <si>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</si>
  <si>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</si>
  <si>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</si>
  <si>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</si>
  <si>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</si>
  <si>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</si>
  <si>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</si>
  <si>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</si>
  <si>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</si>
  <si>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</si>
  <si>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</si>
  <si>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</si>
  <si>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</si>
  <si>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</si>
  <si>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</si>
  <si>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</si>
  <si>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</si>
  <si>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</si>
  <si>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</si>
  <si>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</si>
  <si>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</si>
  <si>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</si>
  <si>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</si>
  <si>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</si>
  <si>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</si>
  <si>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</si>
  <si>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</si>
  <si>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</si>
  <si>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</si>
  <si>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</si>
  <si>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</si>
  <si>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</si>
  <si>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</si>
  <si>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</si>
  <si>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</si>
  <si>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</si>
  <si>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</si>
  <si>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</si>
  <si>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</si>
  <si>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</si>
  <si>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</si>
  <si>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</si>
  <si>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</si>
  <si>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</si>
  <si>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</si>
  <si>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</si>
  <si>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</si>
  <si>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</si>
  <si>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</si>
  <si>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</si>
  <si>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</si>
  <si>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</si>
  <si>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</si>
  <si>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</si>
  <si>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</si>
  <si>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</si>
  <si>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</si>
  <si>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</si>
  <si>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</si>
  <si>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</si>
  <si>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</si>
  <si>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</si>
  <si>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</si>
  <si>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</si>
  <si>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</si>
  <si>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</si>
  <si>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</si>
  <si>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</si>
  <si>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</si>
  <si>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</si>
  <si>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</si>
  <si>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</si>
  <si>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</si>
  <si>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</si>
  <si>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</si>
  <si>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</si>
  <si>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</si>
  <si>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</si>
  <si>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</si>
  <si>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</si>
  <si>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</si>
  <si>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</si>
  <si>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</si>
  <si>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</si>
  <si>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</si>
  <si>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</si>
  <si>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</si>
  <si>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</si>
  <si>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</si>
  <si>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</si>
  <si>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</si>
  <si>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</si>
  <si>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</si>
  <si>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</si>
  <si>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</si>
  <si>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</si>
  <si>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</si>
  <si>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</si>
  <si>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</si>
  <si>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</si>
  <si>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</si>
  <si>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</si>
  <si>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</si>
  <si>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</si>
  <si>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</si>
  <si>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</si>
  <si>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</si>
  <si>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</si>
  <si>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</si>
  <si>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</si>
  <si>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</si>
  <si>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</si>
  <si>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</si>
  <si>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</si>
  <si>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</si>
  <si>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</si>
  <si>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</si>
  <si>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</si>
  <si>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</si>
  <si>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</si>
  <si>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</si>
  <si>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</si>
  <si>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</si>
  <si>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</si>
  <si>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</si>
  <si>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</si>
  <si>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</si>
  <si>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</si>
  <si>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</si>
  <si>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</si>
  <si>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</si>
  <si>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</si>
  <si>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</si>
  <si>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</si>
  <si>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</si>
  <si>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</si>
  <si>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</si>
  <si>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</si>
  <si>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</si>
  <si>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</si>
  <si>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</si>
  <si>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</si>
  <si>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</si>
  <si>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</si>
  <si>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</si>
  <si>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</si>
  <si>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</si>
  <si>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</si>
  <si>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</si>
  <si>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</si>
  <si>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</si>
  <si>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</si>
  <si>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</si>
  <si>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</si>
  <si>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</si>
  <si>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</si>
  <si>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</si>
  <si>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</si>
  <si>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</si>
  <si>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</si>
  <si>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</si>
  <si>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</si>
  <si>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</si>
  <si>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</si>
  <si>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</si>
  <si>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</si>
  <si>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</si>
  <si>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</si>
  <si>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</si>
  <si>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</si>
  <si>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</si>
  <si>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</si>
  <si>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</si>
  <si>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</si>
  <si>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</si>
  <si>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</si>
  <si>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</si>
  <si>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</si>
  <si>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</si>
  <si>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</si>
  <si>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</si>
  <si>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</si>
  <si>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</si>
  <si>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</si>
  <si>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</si>
  <si>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</si>
  <si>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</si>
  <si>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</si>
  <si>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</si>
  <si>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</si>
  <si>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</si>
  <si>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</si>
  <si>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</si>
  <si>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</si>
  <si>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</si>
  <si>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</si>
  <si>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</si>
  <si>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</si>
  <si>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</si>
  <si>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</si>
  <si>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</si>
  <si>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</si>
  <si>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</si>
  <si>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</si>
  <si>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</si>
  <si>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</si>
  <si>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</si>
  <si>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</si>
  <si>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</si>
  <si>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</si>
  <si>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</si>
  <si>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</si>
  <si>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</si>
  <si>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</si>
  <si>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</si>
  <si>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</si>
  <si>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</si>
  <si>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</si>
  <si>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</si>
  <si>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</si>
  <si>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</si>
  <si>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</si>
  <si>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</si>
  <si>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</si>
  <si>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</si>
  <si>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</si>
  <si>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</si>
  <si>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</si>
  <si>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</si>
  <si>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</si>
  <si>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</si>
  <si>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</si>
  <si>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</si>
  <si>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</si>
  <si>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</si>
  <si>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</si>
  <si>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</si>
  <si>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</si>
  <si>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</si>
  <si>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</si>
  <si>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</si>
  <si>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</si>
  <si>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</si>
  <si>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</si>
  <si>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</si>
  <si>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</si>
  <si>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</si>
  <si>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</si>
  <si>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</si>
  <si>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</si>
  <si>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</si>
  <si>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</si>
  <si>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</si>
  <si>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</si>
  <si>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</si>
  <si>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</si>
  <si>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</si>
  <si>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</si>
  <si>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</si>
  <si>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</si>
  <si>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</si>
  <si>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</si>
  <si>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</si>
  <si>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</si>
  <si>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</si>
  <si>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</si>
  <si>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</si>
  <si>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</si>
  <si>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</si>
  <si>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</si>
  <si>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</si>
  <si>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</si>
  <si>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</si>
  <si>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</si>
  <si>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</si>
  <si>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</si>
  <si>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</si>
  <si>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</si>
  <si>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</si>
  <si>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</si>
  <si>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</si>
  <si>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</si>
  <si>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</si>
  <si>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</si>
  <si>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</si>
  <si>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</si>
  <si>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</si>
  <si>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</si>
  <si>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</si>
  <si>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</si>
  <si>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</si>
  <si>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</si>
  <si>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</si>
  <si>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</si>
  <si>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</si>
  <si>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</si>
  <si>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</si>
  <si>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</si>
  <si>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</si>
  <si>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</si>
  <si>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</si>
  <si>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</si>
  <si>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</si>
  <si>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</si>
  <si>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</si>
  <si>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</si>
  <si>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</si>
  <si>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</si>
  <si>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</si>
  <si>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</si>
  <si>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</si>
  <si>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</si>
  <si>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</si>
  <si>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</si>
  <si>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</si>
  <si>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</si>
  <si>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</si>
  <si>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</si>
  <si>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</si>
  <si>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</si>
  <si>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</si>
  <si>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</si>
  <si>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</si>
  <si>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</si>
  <si>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</si>
  <si>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</si>
  <si>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</si>
  <si>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</si>
  <si>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</si>
  <si>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</si>
  <si>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</si>
  <si>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</si>
  <si>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</si>
  <si>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</si>
  <si>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</si>
  <si>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</si>
  <si>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</si>
  <si>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</si>
  <si>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</si>
  <si>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</si>
  <si>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</si>
  <si>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</si>
  <si>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</si>
  <si>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</si>
  <si>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</si>
  <si>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</si>
  <si>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</si>
  <si>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</si>
  <si>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</si>
  <si>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</si>
  <si>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</si>
  <si>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</si>
  <si>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</si>
  <si>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</si>
  <si>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</si>
  <si>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</si>
  <si>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</si>
  <si>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</si>
  <si>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</si>
  <si>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</si>
  <si>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</si>
  <si>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</si>
  <si>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</si>
  <si>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</si>
  <si>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</si>
  <si>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</si>
  <si>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</si>
  <si>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</si>
  <si>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</si>
  <si>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</si>
  <si>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</si>
  <si>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</si>
  <si>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</si>
  <si>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</si>
  <si>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</si>
  <si>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</si>
  <si>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</si>
  <si>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</si>
  <si>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</si>
  <si>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</si>
  <si>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</si>
  <si>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</si>
  <si>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</si>
  <si>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</si>
  <si>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</si>
  <si>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</si>
  <si>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</si>
  <si>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</si>
  <si>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</si>
  <si>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</si>
  <si>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</si>
  <si>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</si>
  <si>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</si>
  <si>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</si>
  <si>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</si>
  <si>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</si>
  <si>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</si>
  <si>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</si>
  <si>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</si>
  <si>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</si>
  <si>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</si>
  <si>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</si>
  <si>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</si>
  <si>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</si>
  <si>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</si>
  <si>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</si>
  <si>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</si>
  <si>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</si>
  <si>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</si>
  <si>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</si>
  <si>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</si>
  <si>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</si>
  <si>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</si>
  <si>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</si>
  <si>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</si>
  <si>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</si>
  <si>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</si>
  <si>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</si>
  <si>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</si>
  <si>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</si>
  <si>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</si>
  <si>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</si>
  <si>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</si>
  <si>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</si>
  <si>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</si>
  <si>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</si>
  <si>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</si>
  <si>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</si>
  <si>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</si>
  <si>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</si>
  <si>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</si>
  <si>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</si>
  <si>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</si>
  <si>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</si>
  <si>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</si>
  <si>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</si>
  <si>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</si>
  <si>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</si>
  <si>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</si>
  <si>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</si>
  <si>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</si>
  <si>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</si>
  <si>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</si>
  <si>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</si>
  <si>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</si>
  <si>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</si>
  <si>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</si>
  <si>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</si>
  <si>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</si>
  <si>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</si>
  <si>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</si>
  <si>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</si>
  <si>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</si>
  <si>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</si>
  <si>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</si>
  <si>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</si>
  <si>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</si>
  <si>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</si>
  <si>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</si>
  <si>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</si>
  <si>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</si>
  <si>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</si>
  <si>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</si>
  <si>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</si>
  <si>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</si>
  <si>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</si>
  <si>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</si>
  <si>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</si>
  <si>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</si>
  <si>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</si>
  <si>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</si>
  <si>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</si>
  <si>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</si>
  <si>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</si>
  <si>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</si>
  <si>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</si>
  <si>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</si>
  <si>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</si>
  <si>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</si>
  <si>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</si>
  <si>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</si>
  <si>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</si>
  <si>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</si>
  <si>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</si>
  <si>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</si>
  <si>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</si>
  <si>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</si>
  <si>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</si>
  <si>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</si>
  <si>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</si>
  <si>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</si>
  <si>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</si>
  <si>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</si>
  <si>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</si>
  <si>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</si>
  <si>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</si>
  <si>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</si>
  <si>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</si>
  <si>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</si>
  <si>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</si>
  <si>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</si>
  <si>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</si>
  <si>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</si>
  <si>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</si>
  <si>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</si>
  <si>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</si>
  <si>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</si>
  <si>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</si>
  <si>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</si>
  <si>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</si>
  <si>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</si>
  <si>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</si>
  <si>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</si>
  <si>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</si>
  <si>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</si>
  <si>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</si>
  <si>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</si>
  <si>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</si>
  <si>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</si>
  <si>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</si>
  <si>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</si>
  <si>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</si>
  <si>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</si>
  <si>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</si>
  <si>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</si>
  <si>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</si>
  <si>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</si>
  <si>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</si>
  <si>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</si>
  <si>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</si>
  <si>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</si>
  <si>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</si>
  <si>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</si>
  <si>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</si>
  <si>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</si>
  <si>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</si>
  <si>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</si>
  <si>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</si>
  <si>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</si>
  <si>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</si>
  <si>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</si>
  <si>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</si>
  <si>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</si>
  <si>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</si>
  <si>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</si>
  <si>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</si>
  <si>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</si>
  <si>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</si>
  <si>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</si>
  <si>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</si>
  <si>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</si>
  <si>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</si>
  <si>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</si>
  <si>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</si>
  <si>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</si>
  <si>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</si>
  <si>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</si>
  <si>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</si>
  <si>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</si>
  <si>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</si>
  <si>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</si>
  <si>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</si>
  <si>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</si>
  <si>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</si>
  <si>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</si>
  <si>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</si>
  <si>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</si>
  <si>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</si>
  <si>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</si>
  <si>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</si>
  <si>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</si>
  <si>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</si>
  <si>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</si>
  <si>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</si>
  <si>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</si>
  <si>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</si>
  <si>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</si>
  <si>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</si>
  <si>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</si>
  <si>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</si>
  <si>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</si>
  <si>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</si>
  <si>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</si>
  <si>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</si>
  <si>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</si>
  <si>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</si>
  <si>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</si>
  <si>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</si>
  <si>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</si>
  <si>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</si>
  <si>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</si>
  <si>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</si>
  <si>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</si>
  <si>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</si>
  <si>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</si>
  <si>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</si>
  <si>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</si>
  <si>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</si>
  <si>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</si>
  <si>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</si>
  <si>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</si>
  <si>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</si>
  <si>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</si>
  <si>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</si>
  <si>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</si>
  <si>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</si>
  <si>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</si>
  <si>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</si>
  <si>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</si>
  <si>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</si>
  <si>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</si>
  <si>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</si>
  <si>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</si>
  <si>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</si>
  <si>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</si>
  <si>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</si>
  <si>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</si>
  <si>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</si>
  <si>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</si>
  <si>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</si>
  <si>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</si>
  <si>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</si>
  <si>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</si>
  <si>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</si>
  <si>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</si>
  <si>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</si>
  <si>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</si>
  <si>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</si>
  <si>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</si>
  <si>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</si>
  <si>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</si>
  <si>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</si>
  <si>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</si>
  <si>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</si>
  <si>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</si>
  <si>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</si>
  <si>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</si>
  <si>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</si>
  <si>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</si>
  <si>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</si>
  <si>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</si>
  <si>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</si>
  <si>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</si>
  <si>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</si>
  <si>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</si>
  <si>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</si>
  <si>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</si>
  <si>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</si>
  <si>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</si>
  <si>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</si>
  <si>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</si>
  <si>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</si>
  <si>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</si>
  <si>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</si>
  <si>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</si>
  <si>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</si>
  <si>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</si>
  <si>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</si>
  <si>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</si>
  <si>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</si>
  <si>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</si>
  <si>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</si>
  <si>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</si>
  <si>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</si>
  <si>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</si>
  <si>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</si>
  <si>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</si>
  <si>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</si>
  <si>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</si>
  <si>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</si>
  <si>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</si>
  <si>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</si>
  <si>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</si>
  <si>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</si>
  <si>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</si>
  <si>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</si>
  <si>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</si>
  <si>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</si>
  <si>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</si>
  <si>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</si>
  <si>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</si>
  <si>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</si>
  <si>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</si>
  <si>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</si>
  <si>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</si>
  <si>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</si>
  <si>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</si>
  <si>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</si>
  <si>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</si>
  <si>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</si>
  <si>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</si>
  <si>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</si>
  <si>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</si>
  <si>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</si>
  <si>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</si>
  <si>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</si>
  <si>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</si>
  <si>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</si>
  <si>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</si>
  <si>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</si>
  <si>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</si>
  <si>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</si>
  <si>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</si>
  <si>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</si>
  <si>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</si>
  <si>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</si>
  <si>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</si>
  <si>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</si>
  <si>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</si>
  <si>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</si>
  <si>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</si>
  <si>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</si>
  <si>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</si>
  <si>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</si>
  <si>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</si>
  <si>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</si>
  <si>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</si>
  <si>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</si>
  <si>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</si>
  <si>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</si>
  <si>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</si>
  <si>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</si>
  <si>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</si>
  <si>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</si>
  <si>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</si>
  <si>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</si>
  <si>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</si>
  <si>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</si>
  <si>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</si>
  <si>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</si>
  <si>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</si>
  <si>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</si>
  <si>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</si>
  <si>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</si>
  <si>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</si>
  <si>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</si>
  <si>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</si>
  <si>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</si>
  <si>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</si>
  <si>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</si>
  <si>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</si>
  <si>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</si>
  <si>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</si>
  <si>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</si>
  <si>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</si>
  <si>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</si>
  <si>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</si>
  <si>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</si>
  <si>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</si>
  <si>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</si>
  <si>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</si>
  <si>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</si>
  <si>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</si>
  <si>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</si>
  <si>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</si>
  <si>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</si>
  <si>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</si>
  <si>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</si>
  <si>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</si>
  <si>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</si>
  <si>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</si>
  <si>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</si>
  <si>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</si>
  <si>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</si>
  <si>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</si>
  <si>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</si>
  <si>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</si>
  <si>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</si>
  <si>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</si>
  <si>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</si>
  <si>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</si>
  <si>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</si>
  <si>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</si>
  <si>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</si>
  <si>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</si>
  <si>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</si>
  <si>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</si>
  <si>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</si>
  <si>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</si>
  <si>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</si>
  <si>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</si>
  <si>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</si>
  <si>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</si>
  <si>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</si>
  <si>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</si>
  <si>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</si>
  <si>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</si>
  <si>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</si>
  <si>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</si>
  <si>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</si>
  <si>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</si>
  <si>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</si>
  <si>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</si>
  <si>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</si>
  <si>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</si>
  <si>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</si>
  <si>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</si>
  <si>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</si>
  <si>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</si>
  <si>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</si>
  <si>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</si>
  <si>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</si>
  <si>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</si>
  <si>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</si>
  <si>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</si>
  <si>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</si>
  <si>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</si>
  <si>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</si>
  <si>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</si>
  <si>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</si>
  <si>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</si>
  <si>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</si>
  <si>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</si>
  <si>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</si>
  <si>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</si>
  <si>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</si>
  <si>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</si>
  <si>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</si>
  <si>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</si>
  <si>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</si>
  <si>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</si>
  <si>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</si>
  <si>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</si>
  <si>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</si>
  <si>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</si>
  <si>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</si>
  <si>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</si>
  <si>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</si>
  <si>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</si>
  <si>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</si>
  <si>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</si>
  <si>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</si>
  <si>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</si>
  <si>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</si>
  <si>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</si>
  <si>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</si>
  <si>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</si>
  <si>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</si>
  <si>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</si>
  <si>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</si>
  <si>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</si>
  <si>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</si>
  <si>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</si>
  <si>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</si>
  <si>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</si>
  <si>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</si>
  <si>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</si>
  <si>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</si>
  <si>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</si>
  <si>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</si>
  <si>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</si>
  <si>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</si>
  <si>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</si>
  <si>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</si>
  <si>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</si>
  <si>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</si>
  <si>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</si>
  <si>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</si>
  <si>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</si>
  <si>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</si>
  <si>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</si>
  <si>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</si>
  <si>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</si>
  <si>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</si>
  <si>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</si>
  <si>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</si>
  <si>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</si>
  <si>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</si>
  <si>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</si>
  <si>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</si>
  <si>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</si>
  <si>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</si>
  <si>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</si>
  <si>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</si>
  <si>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</si>
  <si>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</si>
  <si>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</si>
  <si>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</si>
  <si>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</si>
  <si>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</si>
  <si>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</si>
  <si>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</si>
  <si>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</si>
  <si>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</si>
  <si>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</si>
  <si>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</si>
  <si>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</si>
  <si>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</si>
  <si>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</si>
  <si>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</si>
  <si>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</si>
  <si>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</si>
  <si>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</si>
  <si>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</si>
  <si>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</si>
  <si>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</si>
  <si>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</si>
  <si>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</si>
  <si>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</si>
  <si>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</si>
  <si>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</si>
  <si>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</si>
  <si>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</si>
  <si>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</si>
  <si>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</si>
  <si>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</si>
  <si>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</si>
  <si>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</si>
  <si>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</si>
  <si>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</si>
  <si>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</si>
  <si>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</si>
  <si>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</si>
  <si>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</si>
  <si>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</si>
  <si>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</si>
  <si>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</si>
  <si>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</si>
  <si>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</si>
  <si>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</si>
  <si>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</si>
  <si>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</si>
  <si>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</si>
  <si>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</si>
  <si>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</si>
  <si>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</si>
  <si>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</si>
  <si>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</si>
  <si>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</si>
  <si>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</si>
  <si>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</si>
  <si>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</si>
  <si>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</si>
  <si>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</si>
  <si>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</si>
  <si>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</si>
  <si>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</si>
  <si>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</si>
  <si>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</si>
  <si>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</si>
  <si>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</si>
  <si>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</si>
  <si>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</si>
  <si>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</si>
  <si>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</si>
  <si>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</si>
  <si>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</si>
  <si>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</si>
  <si>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</si>
  <si>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</si>
  <si>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</si>
  <si>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</si>
  <si>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</si>
  <si>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</si>
  <si>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</si>
  <si>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</si>
  <si>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</si>
  <si>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</si>
  <si>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</si>
  <si>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</si>
  <si>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</si>
  <si>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</si>
  <si>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</si>
  <si>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</si>
  <si>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</si>
  <si>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</si>
  <si>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</si>
  <si>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</si>
  <si>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</si>
  <si>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</si>
  <si>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</si>
  <si>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</si>
  <si>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</si>
  <si>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</si>
  <si>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</si>
  <si>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</si>
  <si>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</si>
  <si>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</si>
  <si>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</si>
  <si>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</si>
  <si>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</si>
  <si>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</si>
  <si>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</si>
  <si>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</si>
  <si>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</si>
  <si>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</si>
  <si>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</si>
  <si>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</si>
  <si>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</si>
  <si>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</si>
  <si>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</si>
  <si>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</si>
  <si>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</si>
  <si>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</si>
  <si>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</si>
  <si>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</si>
  <si>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</si>
  <si>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</si>
  <si>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</si>
  <si>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</si>
  <si>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</si>
  <si>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</si>
  <si>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</si>
  <si>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</si>
  <si>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</si>
  <si>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</si>
  <si>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</si>
  <si>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</si>
  <si>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</si>
  <si>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</si>
  <si>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</si>
  <si>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</si>
  <si>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</si>
  <si>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</si>
  <si>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</si>
  <si>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</si>
  <si>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</si>
  <si>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</si>
  <si>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</si>
  <si>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</si>
  <si>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</si>
  <si>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</si>
  <si>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</si>
  <si>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</si>
  <si>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</si>
  <si>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</si>
  <si>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</si>
  <si>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</si>
  <si>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</si>
  <si>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</si>
  <si>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</si>
  <si>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</si>
  <si>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</si>
  <si>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</si>
  <si>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</si>
  <si>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</si>
  <si>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</si>
  <si>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</si>
  <si>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</si>
  <si>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</si>
  <si>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</si>
  <si>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</si>
  <si>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</si>
  <si>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</si>
  <si>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</si>
  <si>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</si>
  <si>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</si>
  <si>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</si>
  <si>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</si>
  <si>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</si>
  <si>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</si>
  <si>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</si>
  <si>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</si>
  <si>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</si>
  <si>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</si>
  <si>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</si>
  <si>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</si>
  <si>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</si>
  <si>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</si>
  <si>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</si>
  <si>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</si>
  <si>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</si>
  <si>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</si>
  <si>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</si>
  <si>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</si>
  <si>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</si>
  <si>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</si>
  <si>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</si>
  <si>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</si>
  <si>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</si>
  <si>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</si>
  <si>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</si>
  <si>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</si>
  <si>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</si>
  <si>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</si>
  <si>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</si>
  <si>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</si>
  <si>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</si>
  <si>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</si>
  <si>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</si>
  <si>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</si>
  <si>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</si>
  <si>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</si>
  <si>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</si>
  <si>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</si>
  <si>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</si>
  <si>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</si>
  <si>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</si>
  <si>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</si>
  <si>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</si>
  <si>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</si>
  <si>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</si>
  <si>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</si>
  <si>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</si>
  <si>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</si>
  <si>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</si>
  <si>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</si>
  <si>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</si>
  <si>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</si>
  <si>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</si>
  <si>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</si>
  <si>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</si>
  <si>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</si>
  <si>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</si>
  <si>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</si>
  <si>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</si>
  <si>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</si>
  <si>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</si>
  <si>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</si>
  <si>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</si>
  <si>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</si>
  <si>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</si>
  <si>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</si>
  <si>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</si>
  <si>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</si>
  <si>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</si>
  <si>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</si>
  <si>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</si>
  <si>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</si>
  <si>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</si>
  <si>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</si>
  <si>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</si>
  <si>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</si>
  <si>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</si>
  <si>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</si>
  <si>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</si>
  <si>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</si>
  <si>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</si>
  <si>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</si>
  <si>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</si>
  <si>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</si>
  <si>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</si>
  <si>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</si>
  <si>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</si>
  <si>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</si>
  <si>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</si>
  <si>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</si>
  <si>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</si>
  <si>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</si>
  <si>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</si>
  <si>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</si>
  <si>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</si>
  <si>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</si>
  <si>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</si>
  <si>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</si>
  <si>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</si>
  <si>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</si>
  <si>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</si>
  <si>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</si>
  <si>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</si>
  <si>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</si>
  <si>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</si>
  <si>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</si>
  <si>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</si>
  <si>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</si>
  <si>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</si>
  <si>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</si>
  <si>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</si>
  <si>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</si>
  <si>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</si>
  <si>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</si>
  <si>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</si>
  <si>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</si>
  <si>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</si>
  <si>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</si>
  <si>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</si>
  <si>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</si>
  <si>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</si>
  <si>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</si>
  <si>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</si>
  <si>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</si>
  <si>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</si>
  <si>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</si>
  <si>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</si>
  <si>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</si>
  <si>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</si>
  <si>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</si>
  <si>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</si>
  <si>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</si>
  <si>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</si>
  <si>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</si>
  <si>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</si>
  <si>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</si>
  <si>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</si>
  <si>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</si>
  <si>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</si>
  <si>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</si>
  <si>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</si>
  <si>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</si>
  <si>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</si>
  <si>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</si>
  <si>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</si>
  <si>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</si>
  <si>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</si>
  <si>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</si>
  <si>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</si>
  <si>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</si>
  <si>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</si>
  <si>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</si>
  <si>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</si>
  <si>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</si>
  <si>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</si>
  <si>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</si>
  <si>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</si>
  <si>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</si>
  <si>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</si>
  <si>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</si>
  <si>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</si>
  <si>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</si>
  <si>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</si>
  <si>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</si>
  <si>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</si>
  <si>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</si>
  <si>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</si>
  <si>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</si>
  <si>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</si>
  <si>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</si>
  <si>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</si>
  <si>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</si>
  <si>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</si>
  <si>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</si>
  <si>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</si>
  <si>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</si>
  <si>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</si>
  <si>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</si>
  <si>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</si>
  <si>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</si>
  <si>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</si>
  <si>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</si>
  <si>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</si>
  <si>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</si>
  <si>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</si>
  <si>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</si>
  <si>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</si>
  <si>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</si>
  <si>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</si>
  <si>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</si>
  <si>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</si>
  <si>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</si>
  <si>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</si>
  <si>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</si>
  <si>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</si>
  <si>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</si>
  <si>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</si>
  <si>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</si>
  <si>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</si>
  <si>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</si>
  <si>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</si>
  <si>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</si>
  <si>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</si>
  <si>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</si>
  <si>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</si>
  <si>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</si>
  <si>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</si>
  <si>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</si>
  <si>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</si>
  <si>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</si>
  <si>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</si>
  <si>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</si>
  <si>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</si>
  <si>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</si>
  <si>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</si>
  <si>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</si>
  <si>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</si>
  <si>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</si>
  <si>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</si>
  <si>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</si>
  <si>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</si>
  <si>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</si>
  <si>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</si>
  <si>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</si>
  <si>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</si>
  <si>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</si>
  <si>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</si>
  <si>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</si>
  <si>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</si>
  <si>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</si>
  <si>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</si>
  <si>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</si>
  <si>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</si>
  <si>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</si>
  <si>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</si>
  <si>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</si>
  <si>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</si>
  <si>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</si>
  <si>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</si>
  <si>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</si>
  <si>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</si>
  <si>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</si>
  <si>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</si>
  <si>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</si>
  <si>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</si>
  <si>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</si>
  <si>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</si>
  <si>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</si>
  <si>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</si>
  <si>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</si>
  <si>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</si>
  <si>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</si>
  <si>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</si>
  <si>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</si>
  <si>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</si>
  <si>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</si>
  <si>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</si>
  <si>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</si>
  <si>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</si>
  <si>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</si>
  <si>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</si>
  <si>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</si>
  <si>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</si>
  <si>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</si>
  <si>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</si>
  <si>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</si>
  <si>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</si>
  <si>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</si>
  <si>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</si>
  <si>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</si>
  <si>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</si>
  <si>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</si>
  <si>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</si>
  <si>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</si>
  <si>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</si>
  <si>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</si>
  <si>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</si>
  <si>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</si>
  <si>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</si>
  <si>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</si>
  <si>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</si>
  <si>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</si>
  <si>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</si>
  <si>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</si>
  <si>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</si>
  <si>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</si>
  <si>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</si>
  <si>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</si>
  <si>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</si>
  <si>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</si>
  <si>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</si>
  <si>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</si>
  <si>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</si>
  <si>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</si>
  <si>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</si>
  <si>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</si>
  <si>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</si>
  <si>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</si>
  <si>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</si>
  <si>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</si>
  <si>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</si>
  <si>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</si>
  <si>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</si>
  <si>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</si>
  <si>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</si>
  <si>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</si>
  <si>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</si>
  <si>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</si>
  <si>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</si>
  <si>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</si>
  <si>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</si>
  <si>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</si>
  <si>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</si>
  <si>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</si>
  <si>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</si>
  <si>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</si>
  <si>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</si>
  <si>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</si>
  <si>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</si>
  <si>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</si>
  <si>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</si>
  <si>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</si>
  <si>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</si>
  <si>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</si>
  <si>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</si>
  <si>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</si>
  <si>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</si>
  <si>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</si>
  <si>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</si>
  <si>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</si>
  <si>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</si>
  <si>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</si>
  <si>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</si>
  <si>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</si>
  <si>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</si>
  <si>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</si>
  <si>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</si>
  <si>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</si>
  <si>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</si>
  <si>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</si>
  <si>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</si>
  <si>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</si>
  <si>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</si>
  <si>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</si>
  <si>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</si>
  <si>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</si>
  <si>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</si>
  <si>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</si>
  <si>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</si>
  <si>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</si>
  <si>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</si>
  <si>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</si>
  <si>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</si>
  <si>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</si>
  <si>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</si>
  <si>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</si>
  <si>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</si>
  <si>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</si>
  <si>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</si>
  <si>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</si>
  <si>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</si>
  <si>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</si>
  <si>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</si>
  <si>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</si>
  <si>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</si>
  <si>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</si>
  <si>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</si>
  <si>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</si>
  <si>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</si>
  <si>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</si>
  <si>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</si>
  <si>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</si>
  <si>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</si>
  <si>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</si>
  <si>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</si>
  <si>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</si>
  <si>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</si>
  <si>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</si>
  <si>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</si>
  <si>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</si>
  <si>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</si>
  <si>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</si>
  <si>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</si>
  <si>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</si>
  <si>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</si>
  <si>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</si>
  <si>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</si>
  <si>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</si>
  <si>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</si>
  <si>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</si>
  <si>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</si>
  <si>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</si>
  <si>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</si>
  <si>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</si>
  <si>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</si>
  <si>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</si>
  <si>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</si>
  <si>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</si>
  <si>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</si>
  <si>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</si>
  <si>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</si>
  <si>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</si>
  <si>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</si>
  <si>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</si>
  <si>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</si>
  <si>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</si>
  <si>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</si>
  <si>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</si>
  <si>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</si>
  <si>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</si>
  <si>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</si>
  <si>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</si>
  <si>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</si>
  <si>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</si>
  <si>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</si>
  <si>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</si>
  <si>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</si>
  <si>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</si>
  <si>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</si>
  <si>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</si>
  <si>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</si>
  <si>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</si>
  <si>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</si>
  <si>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</si>
  <si>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</si>
  <si>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</si>
  <si>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</si>
  <si>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</si>
  <si>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</si>
  <si>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</si>
  <si>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</si>
  <si>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</si>
  <si>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</si>
  <si>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</si>
  <si>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</si>
  <si>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</si>
  <si>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</si>
  <si>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</si>
  <si>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</si>
  <si>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</si>
  <si>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</si>
  <si>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</si>
  <si>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</si>
  <si>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</si>
  <si>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</si>
  <si>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</si>
  <si>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</si>
  <si>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</si>
  <si>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</si>
  <si>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</si>
  <si>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</si>
  <si>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</si>
  <si>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</si>
  <si>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</si>
  <si>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</si>
  <si>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</si>
  <si>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</si>
  <si>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</si>
  <si>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</si>
  <si>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</si>
  <si>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</si>
  <si>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</si>
  <si>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</si>
  <si>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</si>
  <si>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</si>
  <si>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</si>
  <si>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</si>
  <si>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</si>
  <si>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</si>
  <si>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</si>
  <si>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</si>
  <si>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</si>
  <si>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</si>
  <si>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</si>
  <si>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</si>
  <si>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</si>
  <si>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</si>
  <si>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</si>
  <si>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</si>
  <si>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</si>
  <si>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</si>
  <si>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</si>
  <si>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</si>
  <si>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</si>
  <si>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</si>
  <si>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</si>
  <si>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</si>
  <si>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</si>
  <si>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</si>
  <si>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</si>
  <si>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</si>
  <si>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</si>
  <si>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</si>
  <si>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</si>
  <si>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</si>
  <si>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</si>
  <si>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</si>
  <si>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</si>
  <si>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</si>
  <si>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</si>
  <si>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</si>
  <si>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</si>
  <si>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</si>
  <si>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</si>
  <si>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</si>
  <si>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</si>
  <si>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</si>
  <si>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</si>
  <si>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</si>
  <si>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</si>
  <si>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</si>
  <si>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</si>
  <si>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</si>
  <si>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</si>
  <si>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</si>
  <si>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</si>
  <si>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</si>
  <si>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</si>
  <si>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</si>
  <si>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</si>
  <si>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</si>
  <si>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</si>
  <si>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</si>
  <si>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</si>
  <si>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</si>
  <si>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</si>
  <si>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</si>
  <si>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</si>
  <si>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</si>
  <si>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</si>
  <si>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</si>
  <si>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</si>
  <si>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</si>
  <si>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</si>
  <si>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</si>
  <si>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</si>
  <si>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</si>
  <si>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</si>
  <si>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</si>
  <si>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</si>
  <si>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</si>
  <si>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</si>
  <si>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</si>
  <si>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</si>
  <si>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</si>
  <si>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</si>
  <si>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</si>
  <si>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</si>
  <si>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</si>
  <si>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</si>
  <si>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</si>
  <si>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</si>
  <si>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</si>
  <si>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</si>
  <si>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</si>
  <si>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</si>
  <si>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</si>
  <si>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</si>
  <si>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</si>
  <si>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</si>
  <si>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</si>
  <si>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</si>
  <si>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</si>
  <si>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</si>
  <si>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</si>
  <si>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</si>
  <si>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</si>
  <si>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</si>
  <si>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</si>
  <si>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</si>
  <si>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</si>
  <si>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</si>
  <si>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</si>
  <si>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</si>
  <si>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</si>
  <si>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</si>
  <si>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</si>
  <si>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</si>
  <si>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</si>
  <si>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</si>
  <si>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</si>
  <si>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</si>
  <si>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</si>
  <si>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</si>
  <si>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</si>
  <si>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</si>
  <si>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</si>
  <si>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</si>
  <si>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</si>
  <si>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</si>
  <si>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</si>
  <si>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</si>
  <si>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</si>
  <si>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</si>
  <si>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</si>
  <si>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</si>
  <si>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</si>
  <si>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</si>
  <si>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</si>
  <si>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</si>
  <si>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</si>
  <si>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</si>
  <si>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</si>
  <si>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</si>
  <si>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</si>
  <si>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</si>
  <si>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</si>
  <si>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</si>
  <si>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</si>
  <si>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</si>
  <si>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</si>
  <si>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</si>
  <si>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</si>
  <si>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</si>
  <si>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</si>
  <si>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</si>
  <si>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</si>
  <si>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</si>
  <si>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</si>
  <si>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</si>
  <si>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</si>
  <si>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</si>
  <si>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</si>
  <si>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</si>
  <si>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</si>
  <si>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</si>
  <si>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</si>
  <si>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</si>
  <si>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</si>
  <si>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</si>
  <si>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</si>
  <si>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</si>
  <si>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</si>
  <si>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</si>
  <si>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</si>
  <si>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</si>
  <si>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</si>
  <si>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</si>
  <si>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</si>
  <si>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</si>
  <si>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</si>
  <si>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</si>
  <si>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</si>
  <si>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</si>
  <si>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</si>
  <si>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</si>
  <si>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</si>
  <si>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</si>
  <si>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</si>
  <si>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</si>
  <si>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</si>
  <si>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</si>
  <si>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</si>
  <si>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</si>
  <si>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</si>
  <si>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</si>
  <si>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</si>
  <si>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</si>
  <si>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</si>
  <si>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</si>
  <si>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</si>
  <si>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</si>
  <si>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</si>
  <si>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</si>
  <si>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</si>
  <si>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</si>
  <si>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</si>
  <si>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</si>
  <si>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</si>
  <si>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</si>
  <si>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</si>
  <si>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</si>
  <si>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</si>
  <si>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</si>
  <si>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</si>
  <si>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</si>
  <si>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</si>
  <si>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</si>
  <si>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</si>
  <si>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</si>
  <si>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</si>
  <si>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</si>
  <si>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</si>
  <si>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</si>
  <si>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</si>
  <si>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</si>
  <si>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</si>
  <si>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</si>
  <si>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</si>
  <si>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</si>
  <si>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</si>
  <si>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</si>
  <si>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</si>
  <si>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</si>
  <si>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</si>
  <si>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</si>
  <si>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</si>
  <si>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</si>
  <si>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</si>
  <si>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</si>
  <si>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</si>
  <si>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</si>
  <si>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</si>
  <si>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</si>
  <si>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</si>
  <si>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</si>
  <si>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</si>
  <si>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</si>
  <si>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</si>
  <si>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</si>
  <si>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</si>
  <si>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</si>
  <si>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</si>
  <si>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</si>
  <si>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</si>
  <si>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</si>
  <si>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</si>
  <si>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</si>
  <si>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</si>
  <si>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</si>
  <si>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</si>
  <si>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</si>
  <si>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</si>
  <si>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</si>
  <si>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</si>
  <si>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</si>
  <si>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</si>
  <si>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</si>
  <si>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</si>
  <si>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</si>
  <si>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</si>
  <si>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</si>
  <si>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</si>
  <si>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</si>
  <si>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</si>
  <si>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</si>
  <si>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</si>
  <si>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</si>
  <si>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</si>
  <si>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</si>
  <si>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</si>
  <si>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</si>
  <si>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</si>
  <si>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</si>
  <si>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</si>
  <si>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</si>
  <si>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</si>
  <si>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</si>
  <si>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</si>
  <si>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</si>
  <si>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</si>
  <si>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</si>
  <si>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</si>
  <si>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</si>
  <si>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</si>
  <si>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</si>
  <si>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</si>
  <si>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</si>
  <si>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</si>
  <si>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</si>
  <si>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</si>
  <si>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</si>
  <si>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</si>
  <si>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</si>
  <si>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</si>
  <si>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</si>
  <si>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</si>
  <si>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</si>
  <si>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</si>
  <si>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</si>
  <si>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</si>
  <si>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</si>
  <si>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</si>
  <si>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</si>
  <si>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</si>
  <si>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</si>
  <si>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</si>
  <si>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</si>
  <si>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</si>
  <si>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</si>
  <si>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</si>
  <si>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</si>
  <si>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</si>
  <si>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</si>
  <si>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</si>
  <si>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</si>
  <si>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</si>
  <si>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</si>
  <si>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</si>
  <si>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</si>
  <si>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</si>
  <si>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</si>
  <si>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</si>
  <si>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</si>
  <si>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</si>
  <si>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</si>
  <si>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</si>
  <si>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</si>
  <si>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</si>
  <si>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</si>
  <si>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</si>
  <si>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</si>
  <si>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</si>
  <si>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</si>
  <si>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</si>
  <si>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</si>
  <si>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</si>
  <si>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</si>
  <si>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</si>
  <si>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</si>
  <si>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</si>
  <si>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</si>
  <si>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</si>
  <si>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</si>
  <si>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</si>
  <si>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</si>
  <si>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</si>
  <si>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</si>
  <si>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</si>
  <si>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</si>
  <si>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</si>
  <si>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</si>
  <si>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</si>
  <si>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</si>
  <si>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</si>
  <si>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</si>
  <si>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</si>
  <si>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</si>
  <si>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</si>
  <si>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</si>
  <si>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</si>
  <si>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</si>
  <si>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</si>
  <si>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</si>
  <si>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</si>
  <si>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</si>
  <si>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</si>
  <si>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</si>
  <si>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</si>
  <si>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</si>
  <si>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</si>
  <si>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</si>
  <si>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</si>
  <si>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</si>
  <si>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</si>
  <si>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</si>
  <si>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</si>
  <si>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</si>
  <si>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</si>
  <si>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</si>
  <si>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</si>
  <si>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</si>
  <si>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</si>
  <si>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</si>
  <si>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</si>
  <si>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</si>
  <si>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</si>
  <si>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</si>
  <si>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</si>
  <si>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</si>
  <si>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</si>
  <si>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</si>
  <si>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</si>
  <si>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</si>
  <si>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</si>
  <si>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</si>
  <si>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</si>
  <si>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</si>
  <si>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</si>
  <si>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</si>
  <si>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</si>
  <si>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</si>
  <si>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</si>
  <si>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</si>
  <si>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</si>
  <si>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</si>
  <si>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</si>
  <si>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</si>
  <si>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</si>
  <si>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</si>
  <si>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</si>
  <si>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</si>
  <si>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</si>
  <si>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</si>
  <si>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</si>
  <si>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</si>
  <si>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</si>
  <si>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</si>
  <si>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</si>
  <si>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</si>
  <si>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</si>
  <si>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</si>
  <si>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</si>
  <si>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</si>
  <si>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</si>
  <si>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</si>
  <si>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</si>
  <si>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</si>
  <si>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</si>
  <si>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</si>
  <si>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</si>
  <si>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</si>
  <si>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</si>
  <si>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</si>
  <si>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</si>
  <si>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</si>
  <si>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</si>
  <si>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</si>
  <si>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</si>
  <si>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</si>
  <si>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</si>
  <si>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</si>
  <si>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</si>
  <si>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</si>
  <si>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</si>
  <si>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</si>
  <si>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</si>
  <si>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</si>
  <si>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</si>
  <si>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</si>
  <si>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</si>
  <si>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</si>
  <si>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</si>
  <si>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</si>
  <si>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</si>
  <si>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</si>
  <si>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</si>
  <si>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</si>
  <si>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</si>
  <si>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</si>
  <si>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</si>
  <si>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</si>
  <si>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</si>
  <si>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</si>
  <si>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</si>
  <si>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</si>
  <si>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</si>
  <si>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</si>
  <si>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</si>
  <si>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</si>
  <si>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</si>
  <si>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</si>
  <si>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</si>
  <si>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</si>
  <si>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</si>
  <si>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</si>
  <si>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</si>
  <si>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</si>
  <si>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</si>
  <si>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</si>
  <si>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</si>
  <si>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</si>
  <si>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</si>
  <si>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</si>
  <si>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</si>
  <si>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</si>
  <si>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</si>
  <si>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</si>
  <si>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</si>
  <si>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</si>
  <si>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</si>
  <si>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</si>
  <si>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</si>
  <si>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</si>
  <si>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</si>
  <si>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</si>
  <si>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</si>
  <si>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</si>
  <si>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</si>
  <si>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</si>
  <si>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</si>
  <si>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</si>
  <si>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</si>
  <si>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</si>
  <si>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</si>
  <si>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</si>
  <si>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</si>
  <si>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</si>
  <si>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</si>
  <si>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</si>
  <si>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</si>
  <si>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</si>
  <si>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</si>
  <si>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</si>
  <si>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</si>
  <si>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</si>
  <si>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</si>
  <si>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</si>
  <si>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</si>
  <si>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</si>
  <si>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</si>
  <si>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</si>
  <si>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</si>
  <si>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</si>
  <si>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</si>
  <si>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</si>
  <si>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</si>
  <si>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</si>
  <si>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</si>
  <si>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</si>
  <si>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</si>
  <si>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</si>
  <si>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</si>
  <si>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</si>
  <si>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</si>
  <si>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</si>
  <si>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</si>
  <si>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</si>
  <si>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</si>
  <si>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</si>
  <si>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</si>
  <si>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</si>
  <si>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</si>
  <si>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</si>
  <si>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</si>
  <si>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</si>
  <si>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</si>
  <si>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</si>
  <si>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</si>
  <si>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</si>
  <si>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</si>
  <si>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</si>
  <si>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</si>
  <si>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</si>
  <si>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</si>
  <si>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</si>
  <si>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</si>
  <si>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</si>
  <si>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</si>
  <si>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</si>
  <si>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</si>
  <si>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</si>
  <si>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</si>
  <si>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</si>
  <si>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</si>
  <si>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</si>
  <si>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</si>
  <si>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</si>
  <si>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</si>
  <si>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</si>
  <si>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</si>
  <si>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</si>
  <si>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</si>
  <si>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</si>
  <si>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</si>
  <si>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</si>
  <si>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</si>
  <si>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</si>
  <si>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</si>
  <si>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</si>
  <si>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</si>
  <si>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</si>
  <si>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</si>
  <si>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</si>
  <si>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</si>
  <si>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</si>
  <si>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</si>
  <si>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</si>
  <si>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</si>
  <si>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</si>
  <si>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</si>
  <si>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</si>
  <si>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</si>
  <si>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</si>
  <si>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</si>
  <si>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</si>
  <si>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</si>
  <si>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</si>
  <si>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</si>
  <si>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</si>
  <si>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</si>
  <si>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</si>
  <si>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</si>
  <si>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</si>
  <si>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</si>
  <si>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</si>
  <si>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</si>
  <si>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</si>
  <si>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</si>
  <si>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</si>
  <si>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</si>
  <si>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</si>
  <si>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</si>
  <si>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</si>
  <si>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</si>
  <si>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</si>
  <si>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</si>
  <si>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</si>
  <si>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</si>
  <si>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</si>
  <si>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</si>
  <si>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</si>
  <si>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</si>
  <si>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</si>
  <si>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</si>
  <si>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</si>
  <si>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</si>
  <si>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</si>
  <si>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</si>
  <si>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</si>
  <si>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</si>
  <si>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</si>
  <si>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</si>
  <si>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</si>
  <si>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</si>
  <si>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</si>
  <si>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</si>
  <si>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</si>
  <si>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</si>
  <si>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</si>
  <si>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</si>
  <si>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</si>
  <si>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</si>
  <si>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</si>
  <si>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</si>
  <si>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</si>
  <si>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</si>
  <si>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</si>
  <si>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</si>
  <si>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</si>
  <si>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</si>
  <si>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</si>
  <si>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</si>
  <si>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</si>
  <si>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</si>
  <si>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</si>
  <si>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</si>
  <si>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</si>
  <si>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</si>
  <si>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</si>
  <si>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</si>
  <si>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</si>
  <si>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</si>
  <si>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</si>
  <si>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</si>
  <si>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</si>
  <si>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</si>
  <si>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</si>
  <si>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</si>
  <si>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</si>
  <si>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</si>
  <si>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</si>
  <si>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</si>
  <si>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</si>
  <si>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</si>
  <si>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</si>
  <si>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</si>
  <si>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</si>
  <si>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</si>
  <si>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</si>
  <si>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</si>
  <si>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</si>
  <si>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</si>
  <si>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</si>
  <si>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</si>
  <si>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</si>
  <si>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</si>
  <si>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</si>
  <si>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</si>
  <si>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</si>
  <si>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</si>
  <si>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</si>
  <si>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</si>
  <si>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</si>
  <si>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</si>
  <si>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</si>
  <si>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</si>
  <si>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</si>
  <si>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</si>
  <si>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</si>
  <si>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</si>
  <si>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</si>
  <si>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</si>
  <si>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</si>
  <si>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</si>
  <si>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</si>
  <si>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</si>
  <si>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</si>
  <si>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</si>
  <si>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</si>
  <si>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</si>
  <si>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</si>
  <si>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</si>
  <si>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</si>
  <si>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</si>
  <si>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</si>
  <si>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</si>
  <si>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</si>
  <si>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</si>
  <si>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</si>
  <si>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</si>
  <si>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</si>
  <si>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</si>
  <si>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</si>
  <si>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</si>
  <si>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</si>
  <si>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</si>
  <si>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</si>
  <si>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</si>
  <si>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</si>
  <si>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</si>
  <si>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</si>
  <si>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</si>
  <si>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</si>
  <si>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</si>
  <si>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</si>
  <si>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</si>
  <si>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</si>
  <si>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</si>
  <si>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</si>
  <si>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</si>
  <si>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</si>
  <si>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</si>
  <si>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</si>
  <si>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</si>
  <si>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</si>
  <si>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</si>
  <si>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</si>
  <si>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</si>
  <si>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</si>
  <si>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</si>
  <si>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</si>
  <si>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</si>
  <si>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</si>
  <si>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</si>
  <si>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</si>
  <si>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</si>
  <si>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</si>
  <si>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</si>
  <si>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</si>
  <si>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</si>
  <si>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</si>
  <si>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</si>
  <si>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</si>
  <si>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</si>
  <si>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</si>
  <si>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</si>
  <si>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</si>
  <si>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</si>
  <si>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</si>
  <si>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</si>
  <si>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</si>
  <si>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</si>
  <si>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</si>
  <si>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</si>
  <si>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</si>
  <si>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</si>
  <si>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</si>
  <si>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</si>
  <si>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</si>
  <si>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</si>
  <si>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</si>
  <si>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</si>
  <si>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</si>
  <si>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</si>
  <si>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</si>
  <si>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</si>
  <si>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</si>
  <si>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</si>
  <si>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</si>
  <si>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</si>
  <si>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</si>
  <si>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</si>
  <si>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</si>
  <si>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</si>
  <si>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</si>
  <si>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</si>
  <si>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</si>
  <si>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</si>
  <si>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</si>
  <si>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</si>
  <si>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</si>
  <si>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</si>
  <si>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</si>
  <si>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</si>
  <si>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</si>
  <si>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</si>
  <si>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</si>
  <si>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</si>
  <si>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</si>
  <si>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</si>
  <si>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</si>
  <si>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</si>
  <si>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</si>
  <si>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</si>
  <si>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</si>
  <si>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</si>
  <si>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</si>
  <si>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</si>
  <si>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</si>
  <si>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</si>
  <si>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</si>
  <si>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</si>
  <si>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</si>
  <si>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</si>
  <si>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</si>
  <si>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</si>
  <si>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</si>
  <si>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</si>
  <si>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</si>
  <si>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</si>
  <si>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</si>
  <si>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</si>
  <si>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</si>
  <si>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</si>
  <si>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</si>
  <si>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</si>
  <si>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</si>
  <si>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</si>
  <si>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</si>
  <si>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</si>
  <si>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</si>
  <si>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</si>
  <si>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</si>
  <si>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</si>
  <si>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</si>
  <si>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</si>
  <si>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</si>
  <si>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</si>
  <si>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</si>
  <si>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</si>
  <si>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</si>
  <si>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</si>
  <si>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</si>
  <si>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</si>
  <si>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</si>
  <si>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</si>
  <si>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</si>
  <si>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</si>
  <si>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</si>
  <si>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</si>
  <si>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</si>
  <si>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</si>
  <si>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</si>
  <si>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</si>
  <si>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</si>
  <si>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</si>
  <si>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</si>
  <si>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</si>
  <si>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</si>
  <si>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</si>
  <si>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</si>
  <si>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</si>
  <si>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</si>
  <si>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</si>
  <si>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</si>
  <si>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</si>
  <si>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</si>
  <si>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</si>
  <si>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</si>
  <si>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</si>
  <si>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</si>
  <si>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</si>
  <si>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</si>
  <si>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</si>
  <si>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</si>
  <si>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</si>
  <si>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</si>
  <si>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</si>
  <si>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</si>
  <si>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</si>
  <si>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</si>
  <si>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</si>
  <si>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</si>
  <si>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</si>
  <si>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</si>
  <si>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</si>
  <si>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</si>
  <si>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</si>
  <si>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</si>
  <si>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</si>
  <si>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</si>
  <si>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</si>
  <si>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</si>
  <si>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</si>
  <si>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</si>
  <si>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</si>
  <si>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</si>
  <si>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</si>
  <si>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</si>
  <si>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</si>
  <si>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</si>
  <si>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</si>
  <si>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</si>
  <si>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</si>
  <si>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</si>
  <si>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</si>
  <si>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</si>
  <si>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</si>
  <si>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</si>
  <si>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</si>
  <si>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</si>
  <si>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</si>
  <si>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</si>
  <si>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</si>
  <si>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</si>
  <si>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</si>
  <si>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</si>
  <si>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</si>
  <si>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</si>
  <si>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</si>
  <si>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</si>
  <si>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</si>
  <si>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</si>
  <si>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</si>
  <si>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</si>
  <si>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</si>
  <si>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</si>
  <si>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</si>
  <si>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</si>
  <si>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</si>
  <si>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</si>
  <si>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</si>
  <si>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</si>
  <si>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</si>
  <si>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</si>
  <si>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</si>
  <si>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</si>
  <si>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</si>
  <si>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</si>
  <si>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</si>
  <si>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</si>
  <si>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</si>
  <si>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</si>
  <si>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</si>
  <si>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</si>
  <si>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</si>
  <si>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</si>
  <si>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</si>
  <si>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</si>
  <si>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</si>
  <si>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</si>
  <si>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</si>
  <si>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</si>
  <si>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</si>
  <si>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</si>
  <si>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</si>
  <si>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</si>
  <si>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</si>
  <si>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</si>
  <si>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</si>
  <si>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</si>
  <si>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</si>
  <si>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</si>
  <si>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</si>
  <si>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</si>
  <si>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</si>
  <si>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</si>
  <si>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</si>
  <si>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</si>
  <si>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</si>
  <si>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</si>
  <si>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</si>
  <si>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</si>
  <si>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</si>
  <si>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</si>
  <si>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</si>
  <si>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</si>
  <si>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</si>
  <si>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</si>
  <si>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</si>
  <si>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</si>
  <si>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</si>
  <si>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</si>
  <si>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</si>
  <si>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</si>
  <si>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</si>
  <si>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</si>
  <si>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</si>
  <si>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</si>
  <si>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</si>
  <si>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</si>
  <si>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</si>
  <si>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</si>
  <si>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</si>
  <si>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</si>
  <si>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</si>
  <si>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</si>
  <si>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</si>
  <si>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</si>
  <si>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</si>
  <si>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</si>
  <si>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</si>
  <si>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</si>
  <si>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</si>
  <si>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</si>
  <si>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</si>
  <si>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</si>
  <si>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</si>
  <si>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</si>
  <si>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</si>
  <si>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</si>
  <si>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</si>
  <si>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</si>
  <si>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</si>
  <si>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</si>
  <si>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</si>
  <si>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</si>
  <si>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</si>
  <si>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</si>
  <si>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</si>
  <si>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</si>
  <si>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</si>
  <si>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</si>
  <si>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</si>
  <si>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</si>
  <si>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</si>
  <si>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</si>
  <si>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</si>
  <si>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</si>
  <si>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</si>
  <si>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</si>
  <si>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</si>
  <si>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</si>
  <si>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</si>
  <si>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</si>
  <si>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</si>
  <si>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</si>
  <si>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</si>
  <si>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</si>
  <si>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</si>
  <si>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</si>
  <si>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</si>
  <si>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</si>
  <si>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</si>
  <si>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</si>
  <si>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</si>
  <si>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</si>
  <si>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</si>
  <si>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</si>
  <si>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</si>
  <si>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</si>
  <si>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</si>
  <si>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</si>
  <si>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</si>
  <si>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</si>
  <si>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</si>
  <si>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</si>
  <si>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</si>
  <si>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</si>
  <si>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</si>
  <si>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</si>
  <si>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</si>
  <si>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</si>
  <si>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</si>
  <si>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</si>
  <si>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</si>
  <si>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</si>
  <si>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</si>
  <si>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</si>
  <si>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</si>
  <si>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</si>
  <si>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</si>
  <si>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</si>
  <si>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</si>
  <si>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</si>
  <si>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</si>
  <si>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</si>
  <si>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</si>
  <si>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</si>
  <si>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</si>
  <si>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</si>
  <si>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</si>
  <si>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</si>
  <si>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</si>
  <si>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</si>
  <si>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</si>
  <si>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</si>
  <si>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</si>
  <si>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</si>
  <si>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</si>
  <si>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</si>
  <si>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</si>
  <si>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</si>
  <si>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</si>
  <si>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</si>
  <si>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</si>
  <si>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</si>
  <si>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</si>
  <si>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</si>
  <si>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</si>
  <si>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</si>
  <si>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</si>
  <si>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</si>
  <si>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</si>
  <si>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</si>
  <si>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</si>
  <si>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</si>
  <si>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</si>
  <si>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</si>
  <si>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</si>
  <si>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</si>
  <si>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</si>
  <si>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</si>
  <si>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</si>
  <si>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</si>
  <si>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</si>
  <si>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</si>
  <si>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</si>
  <si>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</si>
  <si>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</si>
  <si>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</si>
  <si>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</si>
  <si>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</si>
  <si>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</si>
  <si>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</si>
  <si>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</si>
  <si>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</si>
  <si>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</si>
  <si>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</si>
  <si>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</si>
  <si>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</si>
  <si>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</si>
  <si>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</si>
  <si>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</si>
  <si>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</si>
  <si>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</si>
  <si>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</si>
  <si>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</si>
  <si>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</si>
  <si>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</si>
  <si>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</si>
  <si>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</si>
  <si>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</si>
  <si>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</si>
  <si>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</si>
  <si>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</si>
  <si>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</si>
  <si>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</si>
  <si>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</si>
  <si>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</si>
  <si>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</si>
  <si>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</si>
  <si>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</si>
  <si>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</si>
  <si>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</si>
  <si>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</si>
  <si>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</si>
  <si>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</si>
  <si>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</si>
  <si>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</si>
  <si>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</si>
  <si>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</si>
  <si>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</si>
  <si>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</si>
  <si>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</si>
  <si>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</si>
  <si>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</si>
  <si>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</si>
  <si>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</si>
  <si>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</si>
  <si>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</si>
  <si>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</si>
  <si>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</si>
  <si>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</si>
  <si>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</si>
  <si>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</si>
  <si>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</si>
  <si>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</si>
  <si>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</si>
  <si>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</si>
  <si>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</si>
  <si>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</si>
  <si>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</si>
  <si>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</si>
  <si>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</si>
  <si>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</si>
  <si>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</si>
  <si>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</si>
  <si>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</si>
  <si>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</si>
  <si>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</si>
  <si>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</si>
  <si>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</si>
  <si>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</si>
  <si>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</si>
  <si>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</si>
  <si>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</si>
  <si>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</si>
  <si>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</si>
  <si>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</si>
  <si>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</si>
  <si>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</si>
  <si>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</si>
  <si>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</si>
  <si>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</si>
  <si>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</si>
  <si>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</si>
  <si>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</si>
  <si>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</si>
  <si>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</si>
  <si>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</si>
  <si>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</si>
  <si>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</si>
  <si>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</si>
  <si>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</si>
  <si>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</si>
  <si>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</si>
  <si>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</si>
  <si>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</si>
  <si>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</si>
  <si>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</si>
  <si>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</si>
  <si>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</si>
  <si>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</si>
  <si>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</si>
  <si>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</si>
  <si>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</si>
  <si>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</si>
  <si>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</si>
  <si>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</si>
  <si>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</si>
  <si>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</si>
  <si>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</si>
  <si>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</si>
  <si>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</si>
  <si>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</si>
  <si>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</si>
  <si>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</si>
  <si>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</si>
  <si>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</si>
  <si>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</si>
  <si>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</si>
  <si>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</si>
  <si>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</si>
  <si>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</si>
  <si>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</si>
  <si>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</si>
  <si>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</si>
  <si>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</si>
  <si>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</si>
  <si>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</si>
  <si>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</si>
  <si>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</si>
  <si>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</si>
  <si>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</si>
  <si>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</si>
  <si>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</si>
  <si>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</si>
  <si>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</si>
  <si>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</si>
  <si>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</si>
  <si>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</si>
  <si>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</si>
  <si>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</si>
  <si>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</si>
  <si>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</si>
  <si>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</si>
  <si>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</si>
  <si>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</si>
  <si>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</si>
  <si>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</si>
  <si>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</si>
  <si>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</si>
  <si>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</si>
  <si>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</si>
  <si>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</si>
  <si>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</si>
  <si>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</si>
  <si>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</si>
  <si>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</si>
  <si>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</si>
  <si>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</si>
  <si>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</si>
  <si>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</si>
  <si>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</si>
  <si>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</si>
  <si>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</si>
  <si>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</si>
  <si>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</si>
  <si>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</si>
  <si>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</si>
  <si>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</si>
  <si>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</si>
  <si>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</si>
  <si>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</si>
  <si>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</si>
  <si>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</si>
  <si>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</si>
  <si>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</si>
  <si>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</si>
  <si>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</si>
  <si>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</si>
  <si>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</si>
  <si>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</si>
  <si>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</si>
  <si>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</si>
  <si>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</si>
  <si>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</si>
  <si>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</si>
  <si>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</si>
  <si>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</si>
  <si>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</si>
  <si>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</si>
  <si>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</si>
  <si>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</si>
  <si>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</si>
  <si>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</si>
  <si>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</si>
  <si>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</si>
  <si>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</si>
  <si>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</si>
  <si>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</si>
  <si>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</si>
  <si>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</si>
  <si>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</si>
  <si>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</si>
  <si>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</si>
  <si>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</si>
  <si>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</si>
  <si>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</si>
  <si>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</si>
  <si>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</si>
  <si>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</si>
  <si>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</si>
  <si>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</si>
  <si>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</si>
  <si>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</si>
  <si>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</si>
  <si>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</si>
  <si>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</si>
  <si>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</si>
  <si>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</si>
  <si>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</si>
  <si>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</si>
  <si>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</si>
  <si>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</si>
  <si>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</si>
  <si>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</si>
  <si>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</si>
  <si>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</si>
  <si>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</si>
  <si>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</si>
  <si>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</si>
  <si>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</si>
  <si>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</si>
  <si>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</si>
  <si>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</si>
  <si>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</si>
  <si>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</si>
  <si>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</si>
  <si>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</si>
  <si>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</si>
  <si>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</si>
  <si>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</si>
  <si>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</si>
  <si>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</si>
  <si>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</si>
  <si>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</si>
  <si>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</si>
  <si>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</si>
  <si>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</si>
  <si>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</si>
  <si>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</si>
  <si>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</si>
  <si>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</si>
  <si>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</si>
  <si>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</si>
  <si>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</si>
  <si>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</si>
  <si>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</si>
  <si>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</si>
  <si>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</si>
  <si>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</si>
  <si>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</si>
  <si>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</si>
  <si>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</si>
  <si>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</si>
  <si>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</si>
  <si>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</si>
  <si>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</si>
  <si>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</si>
  <si>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</si>
  <si>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</si>
  <si>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</si>
  <si>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</si>
  <si>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</si>
  <si>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</si>
  <si>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</si>
  <si>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</si>
  <si>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</si>
  <si>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</si>
  <si>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</si>
  <si>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</si>
  <si>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</si>
  <si>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</si>
  <si>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</si>
  <si>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</si>
  <si>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</si>
  <si>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</si>
  <si>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</si>
  <si>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</si>
  <si>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</si>
  <si>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</si>
  <si>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</si>
  <si>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</si>
  <si>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</si>
  <si>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</si>
  <si>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</si>
  <si>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</si>
  <si>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</si>
  <si>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</si>
  <si>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</si>
  <si>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</si>
  <si>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</si>
  <si>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</si>
  <si>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</si>
  <si>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</si>
  <si>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</si>
  <si>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</si>
  <si>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</si>
  <si>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</si>
  <si>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</si>
  <si>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</si>
  <si>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</si>
  <si>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</si>
  <si>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</si>
  <si>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</si>
  <si>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</si>
  <si>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</si>
  <si>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</si>
  <si>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</si>
  <si>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</si>
  <si>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</si>
  <si>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</si>
  <si>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</si>
  <si>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</si>
  <si>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</si>
  <si>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</si>
  <si>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</si>
  <si>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</si>
  <si>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</si>
  <si>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</si>
  <si>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</si>
  <si>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</si>
  <si>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</si>
  <si>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</si>
  <si>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</si>
  <si>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</si>
  <si>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</si>
  <si>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</si>
  <si>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</si>
  <si>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</si>
  <si>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</si>
  <si>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</si>
  <si>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</si>
  <si>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</si>
  <si>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</si>
  <si>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</si>
  <si>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</si>
  <si>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</si>
  <si>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</si>
  <si>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</si>
  <si>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</si>
  <si>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</si>
  <si>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</si>
  <si>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</si>
  <si>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</si>
  <si>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</si>
  <si>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</si>
  <si>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</si>
  <si>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</si>
  <si>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</si>
  <si>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</si>
  <si>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</si>
  <si>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</si>
  <si>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</si>
  <si>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</si>
  <si>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</si>
  <si>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</si>
  <si>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</si>
  <si>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</si>
  <si>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</si>
  <si>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</si>
  <si>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</si>
  <si>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</si>
  <si>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</si>
  <si>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</si>
  <si>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</si>
  <si>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</si>
  <si>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</si>
  <si>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</si>
  <si>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</si>
  <si>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</si>
  <si>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</si>
  <si>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</si>
  <si>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</si>
  <si>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</si>
  <si>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</si>
  <si>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</si>
  <si>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</si>
  <si>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</si>
  <si>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</si>
  <si>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</si>
  <si>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</si>
  <si>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</si>
  <si>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</si>
  <si>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</si>
  <si>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</si>
  <si>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</si>
  <si>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</si>
  <si>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</si>
  <si>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</si>
  <si>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</si>
  <si>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</si>
  <si>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</si>
  <si>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</si>
  <si>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</si>
  <si>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</si>
  <si>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</si>
  <si>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</si>
  <si>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</si>
  <si>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</si>
  <si>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</si>
  <si>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</si>
  <si>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</si>
  <si>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</si>
  <si>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</si>
  <si>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</si>
  <si>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</si>
  <si>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</si>
  <si>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</si>
  <si>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</si>
  <si>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</si>
  <si>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</si>
  <si>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</si>
  <si>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</si>
  <si>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</si>
  <si>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</si>
  <si>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</si>
  <si>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</si>
  <si>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</si>
  <si>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</si>
  <si>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</si>
  <si>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</si>
  <si>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</si>
  <si>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</si>
  <si>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</si>
  <si>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</si>
  <si>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</si>
  <si>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</si>
  <si>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</si>
  <si>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</si>
  <si>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</si>
  <si>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</si>
  <si>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</si>
  <si>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</si>
  <si>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</si>
  <si>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</si>
  <si>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</si>
  <si>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</si>
  <si>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</si>
  <si>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</si>
  <si>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</si>
  <si>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</si>
  <si>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</si>
  <si>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</si>
  <si>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</si>
  <si>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</si>
  <si>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</si>
  <si>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</si>
  <si>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</si>
  <si>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</si>
  <si>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</si>
  <si>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</si>
  <si>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</si>
  <si>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</si>
  <si>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</si>
  <si>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</si>
  <si>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</si>
  <si>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</si>
  <si>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</si>
  <si>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</si>
  <si>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</si>
  <si>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</si>
  <si>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</si>
  <si>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</si>
  <si>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</si>
  <si>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</si>
  <si>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</si>
  <si>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</si>
  <si>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</si>
  <si>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</si>
  <si>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</si>
  <si>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</si>
  <si>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</si>
  <si>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</si>
  <si>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</si>
  <si>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</si>
  <si>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</si>
  <si>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</si>
  <si>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</si>
  <si>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</si>
  <si>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</si>
  <si>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</si>
  <si>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</si>
  <si>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</si>
  <si>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</si>
  <si>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</si>
  <si>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</si>
  <si>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</si>
  <si>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</si>
  <si>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</si>
  <si>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</si>
  <si>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</si>
  <si>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</si>
  <si>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</si>
  <si>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</si>
  <si>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</si>
  <si>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</si>
  <si>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</si>
  <si>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</si>
  <si>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</si>
  <si>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</si>
  <si>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</si>
  <si>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</si>
  <si>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</si>
  <si>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</si>
  <si>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</si>
  <si>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</si>
  <si>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</si>
  <si>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</si>
  <si>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</si>
  <si>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</si>
  <si>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</si>
  <si>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</si>
  <si>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</si>
  <si>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</si>
  <si>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</si>
  <si>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</si>
  <si>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</si>
  <si>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</si>
  <si>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</si>
  <si>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</si>
  <si>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</si>
  <si>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</si>
  <si>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</si>
  <si>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</si>
  <si>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</si>
  <si>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</si>
  <si>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</si>
  <si>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</si>
  <si>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</si>
  <si>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</si>
  <si>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</si>
  <si>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</si>
  <si>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</si>
  <si>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</si>
  <si>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</si>
  <si>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</si>
  <si>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</si>
  <si>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</si>
  <si>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</si>
  <si>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</si>
  <si>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</si>
  <si>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</si>
  <si>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</si>
  <si>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</si>
  <si>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</si>
  <si>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</si>
  <si>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</si>
  <si>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</si>
  <si>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</si>
  <si>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</si>
  <si>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</si>
  <si>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</si>
  <si>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</si>
  <si>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</si>
  <si>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</si>
  <si>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</si>
  <si>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</si>
  <si>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</si>
  <si>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</si>
  <si>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</si>
  <si>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</si>
  <si>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</si>
  <si>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</si>
  <si>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</si>
  <si>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</si>
  <si>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</si>
  <si>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</si>
  <si>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</si>
  <si>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</si>
  <si>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</si>
  <si>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</si>
  <si>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</si>
  <si>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</si>
  <si>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</si>
  <si>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</si>
  <si>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</si>
  <si>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</si>
  <si>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</si>
  <si>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</si>
  <si>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</si>
  <si>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</si>
  <si>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</si>
  <si>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</si>
  <si>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</si>
  <si>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</si>
  <si>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</si>
  <si>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</si>
  <si>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</si>
  <si>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</si>
  <si>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</si>
  <si>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</si>
  <si>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</si>
  <si>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</si>
  <si>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</si>
  <si>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</si>
  <si>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</si>
  <si>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</si>
  <si>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</si>
  <si>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</si>
  <si>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</si>
  <si>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</si>
  <si>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</si>
  <si>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</si>
  <si>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</si>
  <si>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</si>
  <si>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</si>
  <si>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</si>
  <si>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</si>
  <si>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</si>
  <si>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</si>
  <si>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</si>
  <si>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</si>
  <si>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</si>
  <si>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</si>
  <si>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</si>
  <si>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</si>
  <si>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</si>
  <si>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</si>
  <si>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</si>
  <si>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</si>
  <si>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</si>
  <si>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</si>
  <si>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</si>
  <si>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</si>
  <si>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</si>
  <si>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</si>
  <si>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</si>
  <si>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</si>
  <si>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</si>
  <si>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</si>
  <si>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</si>
  <si>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</si>
  <si>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</si>
  <si>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</si>
  <si>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</si>
  <si>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</si>
  <si>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</si>
  <si>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</si>
  <si>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</si>
  <si>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</si>
  <si>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</si>
  <si>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</si>
  <si>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</si>
  <si>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</si>
  <si>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</si>
  <si>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</si>
  <si>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</si>
  <si>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</si>
  <si>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</si>
  <si>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</si>
  <si>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</si>
  <si>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</si>
  <si>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</si>
  <si>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</si>
  <si>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</si>
  <si>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</si>
  <si>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</si>
  <si>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</si>
  <si>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</si>
  <si>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</si>
  <si>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</si>
  <si>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</si>
  <si>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</si>
  <si>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</si>
  <si>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</si>
  <si>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</si>
  <si>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</si>
  <si>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</si>
  <si>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</si>
  <si>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</si>
  <si>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</si>
  <si>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</si>
  <si>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</si>
  <si>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</si>
  <si>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</si>
  <si>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</si>
  <si>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</si>
  <si>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</si>
  <si>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</si>
  <si>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</si>
  <si>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</si>
  <si>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</si>
  <si>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</si>
  <si>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</si>
  <si>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</si>
  <si>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</si>
  <si>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</si>
  <si>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</si>
  <si>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</si>
  <si>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</si>
  <si>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</si>
  <si>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</si>
  <si>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</si>
  <si>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</si>
  <si>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</si>
  <si>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</si>
  <si>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</si>
  <si>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</si>
  <si>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</si>
  <si>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</si>
  <si>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</si>
  <si>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</si>
  <si>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</si>
  <si>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</si>
  <si>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</si>
  <si>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</si>
  <si>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</si>
  <si>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</si>
  <si>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</si>
  <si>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</si>
  <si>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</si>
  <si>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</si>
  <si>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</si>
  <si>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</si>
  <si>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</si>
  <si>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</si>
  <si>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</si>
  <si>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</si>
  <si>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</si>
  <si>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</si>
  <si>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</si>
  <si>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</si>
  <si>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</si>
  <si>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</si>
  <si>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</si>
  <si>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</si>
  <si>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</si>
  <si>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</si>
  <si>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</si>
  <si>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</si>
  <si>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</si>
  <si>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</si>
  <si>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</si>
  <si>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</si>
  <si>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</si>
  <si>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</si>
  <si>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</si>
  <si>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</si>
  <si>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</si>
  <si>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</si>
  <si>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</si>
  <si>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</si>
  <si>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</si>
  <si>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</si>
  <si>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</si>
  <si>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</si>
  <si>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</si>
  <si>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</si>
  <si>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</si>
  <si>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</si>
  <si>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</si>
  <si>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</si>
  <si>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</si>
  <si>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</si>
  <si>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</si>
  <si>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</si>
  <si>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</si>
  <si>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</si>
  <si>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</si>
  <si>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</si>
  <si>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</si>
  <si>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</si>
  <si>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</si>
  <si>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</si>
  <si>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</si>
  <si>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</si>
  <si>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</si>
  <si>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</si>
  <si>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</si>
  <si>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</si>
  <si>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</si>
  <si>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</si>
  <si>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</si>
  <si>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</si>
  <si>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</si>
  <si>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</si>
  <si>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</si>
  <si>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</si>
  <si>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</si>
  <si>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</si>
  <si>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</si>
  <si>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</si>
  <si>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</si>
  <si>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</si>
  <si>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</si>
  <si>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</si>
  <si>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</si>
  <si>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</si>
  <si>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</si>
  <si>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</si>
  <si>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</si>
  <si>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</si>
  <si>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</si>
  <si>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</si>
  <si>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</si>
  <si>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</si>
  <si>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</si>
  <si>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</si>
  <si>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</si>
  <si>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</si>
  <si>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</si>
  <si>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</si>
  <si>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</si>
  <si>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</si>
  <si>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</si>
  <si>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</si>
  <si>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</si>
  <si>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</si>
  <si>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</si>
  <si>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</si>
  <si>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</si>
  <si>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</si>
  <si>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</si>
  <si>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</si>
  <si>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</si>
  <si>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</si>
  <si>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</si>
  <si>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</si>
  <si>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</si>
  <si>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</si>
  <si>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</si>
  <si>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</si>
  <si>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</si>
  <si>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</si>
  <si>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</si>
  <si>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</si>
  <si>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</si>
  <si>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</si>
  <si>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</si>
  <si>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</si>
  <si>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</si>
  <si>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</si>
  <si>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</si>
  <si>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</si>
  <si>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</si>
  <si>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</si>
  <si>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</si>
  <si>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</si>
  <si>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</si>
  <si>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</si>
  <si>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</si>
  <si>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</si>
  <si>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</si>
  <si>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</si>
  <si>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</si>
  <si>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</si>
  <si>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</si>
  <si>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</si>
  <si>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</si>
  <si>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</si>
  <si>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</si>
  <si>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</si>
  <si>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</si>
  <si>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</si>
  <si>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</si>
  <si>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</si>
  <si>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</si>
  <si>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</si>
  <si>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</si>
  <si>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</si>
  <si>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</si>
  <si>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</si>
  <si>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</si>
  <si>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</si>
  <si>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</si>
  <si>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</si>
  <si>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</si>
  <si>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</si>
  <si>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</si>
  <si>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</si>
  <si>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</si>
  <si>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</si>
  <si>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</si>
  <si>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</si>
  <si>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</si>
  <si>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</si>
  <si>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</si>
  <si>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</si>
  <si>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</si>
  <si>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</si>
  <si>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</si>
  <si>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</si>
  <si>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</si>
  <si>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</si>
  <si>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</si>
  <si>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</si>
  <si>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</si>
  <si>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</si>
  <si>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</si>
  <si>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</si>
  <si>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</si>
  <si>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</si>
  <si>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</si>
  <si>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</si>
  <si>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</si>
  <si>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</si>
  <si>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</si>
  <si>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</si>
  <si>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</si>
  <si>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</si>
  <si>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</si>
  <si>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</si>
  <si>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</si>
  <si>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</si>
  <si>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</si>
  <si>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</si>
  <si>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</si>
  <si>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</si>
  <si>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</si>
  <si>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</si>
  <si>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</si>
  <si>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</si>
  <si>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</si>
  <si>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</si>
  <si>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</si>
  <si>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</si>
  <si>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</si>
  <si>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</si>
  <si>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</si>
  <si>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</si>
  <si>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</si>
  <si>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</si>
  <si>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</si>
  <si>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</si>
  <si>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</si>
  <si>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</si>
  <si>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</si>
  <si>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</si>
  <si>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</si>
  <si>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</si>
  <si>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</si>
  <si>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</si>
  <si>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</si>
  <si>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</si>
  <si>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</si>
  <si>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</si>
  <si>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</si>
  <si>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</si>
  <si>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</si>
  <si>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</si>
  <si>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</si>
  <si>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</si>
  <si>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</si>
  <si>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</si>
  <si>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</si>
  <si>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</si>
  <si>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</si>
  <si>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</si>
  <si>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</si>
  <si>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</si>
  <si>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</si>
  <si>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</si>
  <si>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</si>
  <si>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</si>
  <si>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</si>
  <si>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</si>
  <si>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</si>
  <si>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</si>
  <si>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</si>
  <si>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</si>
  <si>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</si>
  <si>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</si>
  <si>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</si>
  <si>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</si>
  <si>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</si>
  <si>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</si>
  <si>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</si>
  <si>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</si>
  <si>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</si>
  <si>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</si>
  <si>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</si>
  <si>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</si>
  <si>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</si>
  <si>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</si>
  <si>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</si>
  <si>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</si>
  <si>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</si>
  <si>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</si>
  <si>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</si>
  <si>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</si>
  <si>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</si>
  <si>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</si>
  <si>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</si>
  <si>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</si>
  <si>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</si>
  <si>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</si>
  <si>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</si>
  <si>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</si>
  <si>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</si>
  <si>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</si>
  <si>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</si>
  <si>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</si>
  <si>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</si>
  <si>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</si>
  <si>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</si>
  <si>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</si>
  <si>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</si>
  <si>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</si>
  <si>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</si>
  <si>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</si>
  <si>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</si>
  <si>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</si>
  <si>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</si>
  <si>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</si>
  <si>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</si>
  <si>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</si>
  <si>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</si>
  <si>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</si>
  <si>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</si>
  <si>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</si>
  <si>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</si>
  <si>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</si>
  <si>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</si>
  <si>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</si>
  <si>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</si>
  <si>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</si>
  <si>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</si>
  <si>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</si>
  <si>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</si>
  <si>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</si>
  <si>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</si>
  <si>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</si>
  <si>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</si>
  <si>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</si>
  <si>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</si>
  <si>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</si>
  <si>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</si>
  <si>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</si>
  <si>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</si>
  <si>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</si>
  <si>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</si>
  <si>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</si>
  <si>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</si>
  <si>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</si>
  <si>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</si>
  <si>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</si>
  <si>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</si>
  <si>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</si>
  <si>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</si>
  <si>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</si>
  <si>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</si>
  <si>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</si>
  <si>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</si>
  <si>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</si>
  <si>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</si>
  <si>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</si>
  <si>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</si>
  <si>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</si>
  <si>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</si>
  <si>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</si>
  <si>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</si>
  <si>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</si>
  <si>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</si>
  <si>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</si>
  <si>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</si>
  <si>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</si>
  <si>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</si>
  <si>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</si>
  <si>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</si>
  <si>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</si>
  <si>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</si>
  <si>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</si>
  <si>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</si>
  <si>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</si>
  <si>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</si>
  <si>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</si>
  <si>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</si>
  <si>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</si>
  <si>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</si>
  <si>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</si>
  <si>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</si>
  <si>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</si>
  <si>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</si>
  <si>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</si>
  <si>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</si>
  <si>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</si>
  <si>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</si>
  <si>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</si>
  <si>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</si>
  <si>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</si>
  <si>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</si>
  <si>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</si>
  <si>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</si>
  <si>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</si>
  <si>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</si>
  <si>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</si>
  <si>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</si>
  <si>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</si>
  <si>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</si>
  <si>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</si>
  <si>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</si>
  <si>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</si>
  <si>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</si>
  <si>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</si>
  <si>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</si>
  <si>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</si>
  <si>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</si>
  <si>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</si>
  <si>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</si>
  <si>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</si>
  <si>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</si>
  <si>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</si>
  <si>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</si>
  <si>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</si>
  <si>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</si>
  <si>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</si>
  <si>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</si>
  <si>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</si>
  <si>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</si>
  <si>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</si>
  <si>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</si>
  <si>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</si>
  <si>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</si>
  <si>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</si>
  <si>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</si>
  <si>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</si>
  <si>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</si>
  <si>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</si>
  <si>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</si>
  <si>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</si>
  <si>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</si>
  <si>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</si>
  <si>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</si>
  <si>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</si>
  <si>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</si>
  <si>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</si>
  <si>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</si>
  <si>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</si>
  <si>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</si>
  <si>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</si>
  <si>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</si>
  <si>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</si>
  <si>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</si>
  <si>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</si>
  <si>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</si>
  <si>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</si>
  <si>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</si>
  <si>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</si>
  <si>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</si>
  <si>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</si>
  <si>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</si>
  <si>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</si>
  <si>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</si>
  <si>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</si>
  <si>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</si>
  <si>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</si>
  <si>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</si>
  <si>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</si>
  <si>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</si>
  <si>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</si>
  <si>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</si>
  <si>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</si>
  <si>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</si>
  <si>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</si>
  <si>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</si>
  <si>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</si>
  <si>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</si>
  <si>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</si>
  <si>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</si>
  <si>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</si>
  <si>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</si>
  <si>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</si>
  <si>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</si>
  <si>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</si>
  <si>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</si>
  <si>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</si>
  <si>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</si>
  <si>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</si>
  <si>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</si>
  <si>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</si>
  <si>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</si>
  <si>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</si>
  <si>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</si>
  <si>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</si>
  <si>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</si>
  <si>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</si>
  <si>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</si>
  <si>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</si>
  <si>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</si>
  <si>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</si>
  <si>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</si>
  <si>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</si>
  <si>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</si>
  <si>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</si>
  <si>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</si>
  <si>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</si>
  <si>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</si>
  <si>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</si>
  <si>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</si>
  <si>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</si>
  <si>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</si>
  <si>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</si>
  <si>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</si>
  <si>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</si>
  <si>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</si>
  <si>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</si>
  <si>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</si>
  <si>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</si>
  <si>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</si>
  <si>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</si>
  <si>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</si>
  <si>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</si>
  <si>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</si>
  <si>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</si>
  <si>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</si>
  <si>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</si>
  <si>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</si>
  <si>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</si>
  <si>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</si>
  <si>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</si>
  <si>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</si>
  <si>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</si>
  <si>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</si>
  <si>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</si>
  <si>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</si>
  <si>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</si>
  <si>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</si>
  <si>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</si>
  <si>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</si>
  <si>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</si>
  <si>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</si>
  <si>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</si>
  <si>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</si>
  <si>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</si>
  <si>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</si>
  <si>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</si>
  <si>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</si>
  <si>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</si>
  <si>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</si>
  <si>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</si>
  <si>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</si>
  <si>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</si>
  <si>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</si>
  <si>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</si>
  <si>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</si>
  <si>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</si>
  <si>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</si>
  <si>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</si>
  <si>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</si>
  <si>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</si>
  <si>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</si>
  <si>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</si>
  <si>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</si>
  <si>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</si>
  <si>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</si>
  <si>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</si>
  <si>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</si>
  <si>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</si>
  <si>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</si>
  <si>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</si>
  <si>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</si>
  <si>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</si>
  <si>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</si>
  <si>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</si>
  <si>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</si>
  <si>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</si>
  <si>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</si>
  <si>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</si>
  <si>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</si>
  <si>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</si>
  <si>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</si>
  <si>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</si>
  <si>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</si>
  <si>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</si>
  <si>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</si>
  <si>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</si>
  <si>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</si>
  <si>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</si>
  <si>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</si>
  <si>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</si>
  <si>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</si>
  <si>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</si>
  <si>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</si>
  <si>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</si>
  <si>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</si>
  <si>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</si>
  <si>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</si>
  <si>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</si>
  <si>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</si>
  <si>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</si>
  <si>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</si>
  <si>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</si>
  <si>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</si>
  <si>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</si>
  <si>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</si>
  <si>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</si>
  <si>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</si>
  <si>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</si>
  <si>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</si>
  <si>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</si>
  <si>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</si>
  <si>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</si>
  <si>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</si>
  <si>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</si>
  <si>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</si>
  <si>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</si>
  <si>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</si>
  <si>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</si>
  <si>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</si>
  <si>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</si>
  <si>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</si>
  <si>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</si>
  <si>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</si>
  <si>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</si>
  <si>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</si>
  <si>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</si>
  <si>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</si>
  <si>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</si>
  <si>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</si>
  <si>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</si>
  <si>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</si>
  <si>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</si>
  <si>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</si>
  <si>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</si>
  <si>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</si>
  <si>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</si>
  <si>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</si>
  <si>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</si>
  <si>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</si>
  <si>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</si>
  <si>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</si>
  <si>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</si>
  <si>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</si>
  <si>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</si>
  <si>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</si>
  <si>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</si>
  <si>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</si>
  <si>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</si>
  <si>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</si>
  <si>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</si>
  <si>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</si>
  <si>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</si>
  <si>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</si>
  <si>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</si>
  <si>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</si>
  <si>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</si>
  <si>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</si>
  <si>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</si>
  <si>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</si>
  <si>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</si>
  <si>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</si>
  <si>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</si>
  <si>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</si>
  <si>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</si>
  <si>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</si>
  <si>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</si>
  <si>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</si>
  <si>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</si>
  <si>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</si>
  <si>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</si>
  <si>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</si>
  <si>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</si>
  <si>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</si>
  <si>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</si>
  <si>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</si>
  <si>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</si>
  <si>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</si>
  <si>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</si>
  <si>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</si>
  <si>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</si>
  <si>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</si>
  <si>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</si>
  <si>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</si>
  <si>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</si>
  <si>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</si>
  <si>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</si>
  <si>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</si>
  <si>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</si>
  <si>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</si>
  <si>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</si>
  <si>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</si>
  <si>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</si>
  <si>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</si>
  <si>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</si>
  <si>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</si>
  <si>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</si>
  <si>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</si>
  <si>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</si>
  <si>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</si>
  <si>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</si>
  <si>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</si>
  <si>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</si>
  <si>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</si>
  <si>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</si>
  <si>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</si>
  <si>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</si>
  <si>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</si>
  <si>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</si>
  <si>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</si>
  <si>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</si>
  <si>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</si>
  <si>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</si>
  <si>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</si>
  <si>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</si>
  <si>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</si>
  <si>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</si>
  <si>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</si>
  <si>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</si>
  <si>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</si>
  <si>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</si>
  <si>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</si>
  <si>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</si>
  <si>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</si>
  <si>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</si>
  <si>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</si>
  <si>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</si>
  <si>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</si>
  <si>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</si>
  <si>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</si>
  <si>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</si>
  <si>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</si>
  <si>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</si>
  <si>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</si>
  <si>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</si>
  <si>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</si>
  <si>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</si>
  <si>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</si>
  <si>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</si>
  <si>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</si>
  <si>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</si>
  <si>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</si>
  <si>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</si>
  <si>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</si>
  <si>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</si>
  <si>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</si>
  <si>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</si>
  <si>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</si>
  <si>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</si>
  <si>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</si>
  <si>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</si>
  <si>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</si>
  <si>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</si>
  <si>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</si>
  <si>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</si>
  <si>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</si>
  <si>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</si>
  <si>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</si>
  <si>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</si>
  <si>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</si>
  <si>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</si>
  <si>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</si>
  <si>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</si>
  <si>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</si>
  <si>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</si>
  <si>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</si>
  <si>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</si>
  <si>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</si>
  <si>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</si>
  <si>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</si>
  <si>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</si>
  <si>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</si>
  <si>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</si>
  <si>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</si>
  <si>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</si>
  <si>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</si>
  <si>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</si>
  <si>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</si>
  <si>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</si>
  <si>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</si>
  <si>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</si>
  <si>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</si>
  <si>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</si>
  <si>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</si>
  <si>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</si>
  <si>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</si>
  <si>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</si>
  <si>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</si>
  <si>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</si>
  <si>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</si>
  <si>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</si>
  <si>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</si>
  <si>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</si>
  <si>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</si>
  <si>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</si>
  <si>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</si>
  <si>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</si>
  <si>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</si>
  <si>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</si>
  <si>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</si>
  <si>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</si>
  <si>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</si>
  <si>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</si>
  <si>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</si>
  <si>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</si>
  <si>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</si>
  <si>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</si>
  <si>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</si>
  <si>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</si>
  <si>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</si>
  <si>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</si>
  <si>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</si>
  <si>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</si>
  <si>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</si>
  <si>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</si>
  <si>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</si>
  <si>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</si>
  <si>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</si>
  <si>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</si>
  <si>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</si>
  <si>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</si>
  <si>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</si>
  <si>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</si>
  <si>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</si>
  <si>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</si>
  <si>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</si>
  <si>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</si>
  <si>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</si>
  <si>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</si>
  <si>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</si>
  <si>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</si>
  <si>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</si>
  <si>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</si>
  <si>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</si>
  <si>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</si>
  <si>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</si>
  <si>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</si>
  <si>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</si>
  <si>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</si>
  <si>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</si>
  <si>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</si>
  <si>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</si>
  <si>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</si>
  <si>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</si>
  <si>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</si>
  <si>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</si>
  <si>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</si>
  <si>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</si>
  <si>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</si>
  <si>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</si>
  <si>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</si>
  <si>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</si>
  <si>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</si>
  <si>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</si>
  <si>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</si>
  <si>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</si>
  <si>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</si>
  <si>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</si>
  <si>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</si>
  <si>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</si>
  <si>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</si>
  <si>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</si>
  <si>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</si>
  <si>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</si>
  <si>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</si>
  <si>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</si>
  <si>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</si>
  <si>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</si>
  <si>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</si>
  <si>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</si>
  <si>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</si>
  <si>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</si>
  <si>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</si>
  <si>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</si>
  <si>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</si>
  <si>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</si>
  <si>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</si>
  <si>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</si>
  <si>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</si>
  <si>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</si>
  <si>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</si>
  <si>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</si>
  <si>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</si>
  <si>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</si>
  <si>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</si>
  <si>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</si>
  <si>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</si>
  <si>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</si>
  <si>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</si>
  <si>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</si>
  <si>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</si>
  <si>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</si>
  <si>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</si>
  <si>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</si>
  <si>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</si>
  <si>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</si>
  <si>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</si>
  <si>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</si>
  <si>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</si>
  <si>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</si>
  <si>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</si>
  <si>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</si>
  <si>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</si>
  <si>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</si>
  <si>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</si>
  <si>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</si>
  <si>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</si>
  <si>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</si>
  <si>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</si>
  <si>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</si>
  <si>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</si>
  <si>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</si>
  <si>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</si>
  <si>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</si>
  <si>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</si>
  <si>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</si>
  <si>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</si>
  <si>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</si>
  <si>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</si>
  <si>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</si>
  <si>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</si>
  <si>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</si>
  <si>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</si>
  <si>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</si>
  <si>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</si>
  <si>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</si>
  <si>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</si>
  <si>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</si>
  <si>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</si>
  <si>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</si>
  <si>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</si>
  <si>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</si>
  <si>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</si>
  <si>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</si>
  <si>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</si>
  <si>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</si>
  <si>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</si>
  <si>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</si>
  <si>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</si>
  <si>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</si>
  <si>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</si>
  <si>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</si>
  <si>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</si>
  <si>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</si>
  <si>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</si>
  <si>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</si>
  <si>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</si>
  <si>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</si>
  <si>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</si>
  <si>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</si>
  <si>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</si>
  <si>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</si>
  <si>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</si>
  <si>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</si>
  <si>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</si>
  <si>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</si>
  <si>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</si>
  <si>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</si>
  <si>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</si>
  <si>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</si>
  <si>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</si>
  <si>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</si>
  <si>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</si>
  <si>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</si>
  <si>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</si>
  <si>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</si>
  <si>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</si>
  <si>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</si>
  <si>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</si>
  <si>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</si>
  <si>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</si>
  <si>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</si>
  <si>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</si>
  <si>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</si>
  <si>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</si>
  <si>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</si>
  <si>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</si>
  <si>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</si>
  <si>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</si>
  <si>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</si>
  <si>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</si>
  <si>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</si>
  <si>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</si>
  <si>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</si>
  <si>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</si>
  <si>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</si>
  <si>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</si>
  <si>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</si>
  <si>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</si>
  <si>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</si>
  <si>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</si>
  <si>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</si>
  <si>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</si>
  <si>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</si>
  <si>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</si>
  <si>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</si>
  <si>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</si>
  <si>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</si>
  <si>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</si>
  <si>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</si>
  <si>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</si>
  <si>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</si>
  <si>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</si>
  <si>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</si>
  <si>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</si>
  <si>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</si>
  <si>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</si>
  <si>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</si>
  <si>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</si>
  <si>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</si>
  <si>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</si>
  <si>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</si>
  <si>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</si>
  <si>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</si>
  <si>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</si>
  <si>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</si>
  <si>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</si>
  <si>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</si>
  <si>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</si>
  <si>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</si>
  <si>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</si>
  <si>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</si>
  <si>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</si>
  <si>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</si>
  <si>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</si>
  <si>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</si>
  <si>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</si>
  <si>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</si>
  <si>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</si>
  <si>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</si>
  <si>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</si>
  <si>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</si>
  <si>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</si>
  <si>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</si>
  <si>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</si>
  <si>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</si>
  <si>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</si>
  <si>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</si>
  <si>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</si>
  <si>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</si>
  <si>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</si>
  <si>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</si>
  <si>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</si>
  <si>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</si>
  <si>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</si>
  <si>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</si>
  <si>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</si>
  <si>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</si>
  <si>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</si>
  <si>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</si>
  <si>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</si>
  <si>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</si>
  <si>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</si>
  <si>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</si>
  <si>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</si>
  <si>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</si>
  <si>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</si>
  <si>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</si>
  <si>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</si>
  <si>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</si>
  <si>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</si>
  <si>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</si>
  <si>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</si>
  <si>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</si>
  <si>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</si>
  <si>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</si>
  <si>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</si>
  <si>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</si>
  <si>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</si>
  <si>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</si>
  <si>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</si>
  <si>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</si>
  <si>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</si>
  <si>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</si>
  <si>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</si>
  <si>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</si>
  <si>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</si>
  <si>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</si>
  <si>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</si>
  <si>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</si>
  <si>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</si>
  <si>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</si>
  <si>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</si>
  <si>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</si>
  <si>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</si>
  <si>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</si>
  <si>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</si>
  <si>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</si>
  <si>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</si>
  <si>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</si>
  <si>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</si>
  <si>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</si>
  <si>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</si>
  <si>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</si>
  <si>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</si>
  <si>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</si>
  <si>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</si>
  <si>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</si>
  <si>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</si>
  <si>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</si>
  <si>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</si>
  <si>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</si>
  <si>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</si>
  <si>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</si>
  <si>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</si>
  <si>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</si>
  <si>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</si>
  <si>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</si>
  <si>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</si>
  <si>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</si>
  <si>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</si>
  <si>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</si>
  <si>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</si>
  <si>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</si>
  <si>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</si>
  <si>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</si>
  <si>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</si>
  <si>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</si>
  <si>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</si>
  <si>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</si>
  <si>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</si>
  <si>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</si>
  <si>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</si>
  <si>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</si>
  <si>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</si>
  <si>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</si>
  <si>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</si>
  <si>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</si>
  <si>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</si>
  <si>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</si>
  <si>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</si>
  <si>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</si>
  <si>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</si>
  <si>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</si>
  <si>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</si>
  <si>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</si>
  <si>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</si>
  <si>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</si>
  <si>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</si>
  <si>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</si>
  <si>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</si>
  <si>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</si>
  <si>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</si>
  <si>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</si>
  <si>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</si>
  <si>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</si>
  <si>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</si>
  <si>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</si>
  <si>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</si>
  <si>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</si>
  <si>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</si>
  <si>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</si>
  <si>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</si>
  <si>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</si>
  <si>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</si>
  <si>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</si>
  <si>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</si>
  <si>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</si>
  <si>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</si>
  <si>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</si>
  <si>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</si>
  <si>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</si>
  <si>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</si>
  <si>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</si>
  <si>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</si>
  <si>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</si>
  <si>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</si>
  <si>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</si>
  <si>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</si>
  <si>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</si>
  <si>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</si>
  <si>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</si>
  <si>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</si>
  <si>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</si>
  <si>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</si>
  <si>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</si>
  <si>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</si>
  <si>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</si>
  <si>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</si>
  <si>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</si>
  <si>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</si>
  <si>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</si>
  <si>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</si>
  <si>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</si>
  <si>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</si>
  <si>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</si>
  <si>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</si>
  <si>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</si>
  <si>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</si>
  <si>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</si>
  <si>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</si>
  <si>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</si>
  <si>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</si>
  <si>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</si>
  <si>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</si>
  <si>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</si>
  <si>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</si>
  <si>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</si>
  <si>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</si>
  <si>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</si>
  <si>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</si>
  <si>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</si>
  <si>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</si>
  <si>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</si>
  <si>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</si>
  <si>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</si>
  <si>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</si>
  <si>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</si>
  <si>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</si>
  <si>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</si>
  <si>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</si>
  <si>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</si>
  <si>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</si>
  <si>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</si>
  <si>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</si>
  <si>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</si>
  <si>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</si>
  <si>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</si>
  <si>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</si>
  <si>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</si>
  <si>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</si>
  <si>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</si>
  <si>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</si>
  <si>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</si>
  <si>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</si>
  <si>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</si>
  <si>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</si>
  <si>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</si>
  <si>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</si>
  <si>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</si>
  <si>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</si>
  <si>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</si>
  <si>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</si>
  <si>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</si>
  <si>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</si>
  <si>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</si>
  <si>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</si>
  <si>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</si>
  <si>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</si>
  <si>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</si>
  <si>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</si>
  <si>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</si>
  <si>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</si>
  <si>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</si>
  <si>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</si>
  <si>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</si>
  <si>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</si>
  <si>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</si>
  <si>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</si>
  <si>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</si>
  <si>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</si>
  <si>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</si>
  <si>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</si>
  <si>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</si>
  <si>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</si>
  <si>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</si>
  <si>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</si>
  <si>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</si>
  <si>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</si>
  <si>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</si>
  <si>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</si>
  <si>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</si>
  <si>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</si>
  <si>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</si>
  <si>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</si>
  <si>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</si>
  <si>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</si>
  <si>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</si>
  <si>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</si>
  <si>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</si>
  <si>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</si>
  <si>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</si>
  <si>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</si>
  <si>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</si>
  <si>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</si>
  <si>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</si>
  <si>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</si>
  <si>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</si>
  <si>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</si>
  <si>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</si>
  <si>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</si>
  <si>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</si>
  <si>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</si>
  <si>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</si>
  <si>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</si>
  <si>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</si>
  <si>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</si>
  <si>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</si>
  <si>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</si>
  <si>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</si>
  <si>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</si>
  <si>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</si>
  <si>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</si>
  <si>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</si>
  <si>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</si>
  <si>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</si>
  <si>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</si>
  <si>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</si>
  <si>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</si>
  <si>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</si>
  <si>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</si>
  <si>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</si>
  <si>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</si>
  <si>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</si>
  <si>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</si>
  <si>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</si>
  <si>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</si>
  <si>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</si>
  <si>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</si>
  <si>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</si>
  <si>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</si>
  <si>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</si>
  <si>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</si>
  <si>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</si>
  <si>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</si>
  <si>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</si>
  <si>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</si>
  <si>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</si>
  <si>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</si>
  <si>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</si>
  <si>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</si>
  <si>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</si>
  <si>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</si>
  <si>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</si>
  <si>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</si>
  <si>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</si>
  <si>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</si>
  <si>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</si>
  <si>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</si>
  <si>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</si>
  <si>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</si>
  <si>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</si>
  <si>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</si>
  <si>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</si>
  <si>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</si>
  <si>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</si>
  <si>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</si>
  <si>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</si>
  <si>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</si>
  <si>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</si>
  <si>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</si>
  <si>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</si>
  <si>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</si>
  <si>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</si>
  <si>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</si>
  <si>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</si>
  <si>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</si>
  <si>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</si>
  <si>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</si>
  <si>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</si>
  <si>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</si>
  <si>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</si>
  <si>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</si>
  <si>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</si>
  <si>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</si>
  <si>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</si>
  <si>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</si>
  <si>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</si>
  <si>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</si>
  <si>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</si>
  <si>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</si>
  <si>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</si>
  <si>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</si>
  <si>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</si>
  <si>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</si>
  <si>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</si>
  <si>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</si>
  <si>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</si>
  <si>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</si>
  <si>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</si>
  <si>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</si>
  <si>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</si>
  <si>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</si>
  <si>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</si>
  <si>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</si>
  <si>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</si>
  <si>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</si>
  <si>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</si>
  <si>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</si>
  <si>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</si>
  <si>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</si>
  <si>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</si>
  <si>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</si>
  <si>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</si>
  <si>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</si>
  <si>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</si>
  <si>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</si>
  <si>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</si>
  <si>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</si>
  <si>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</si>
  <si>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</si>
  <si>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</si>
  <si>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</si>
  <si>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</si>
  <si>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</si>
  <si>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</si>
  <si>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</si>
  <si>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</si>
  <si>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</si>
  <si>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</si>
  <si>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</si>
  <si>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</si>
  <si>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</si>
  <si>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</si>
  <si>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</si>
  <si>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</si>
  <si>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</si>
  <si>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</si>
  <si>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</si>
  <si>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</si>
  <si>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</si>
  <si>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</si>
  <si>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</si>
  <si>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</si>
  <si>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</si>
  <si>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</si>
  <si>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</si>
  <si>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</si>
  <si>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</si>
  <si>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</si>
  <si>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</si>
  <si>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</si>
  <si>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</si>
  <si>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</si>
  <si>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</si>
  <si>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</si>
  <si>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</si>
  <si>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</si>
  <si>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</si>
  <si>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</si>
  <si>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</si>
  <si>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</si>
  <si>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</si>
  <si>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</si>
  <si>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</si>
  <si>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</si>
  <si>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</si>
  <si>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</si>
  <si>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</si>
  <si>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</si>
  <si>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</si>
  <si>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</si>
  <si>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</si>
  <si>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</si>
  <si>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</si>
  <si>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</si>
  <si>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</si>
  <si>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</si>
  <si>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</si>
  <si>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</si>
  <si>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</si>
  <si>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</si>
  <si>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</si>
  <si>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</si>
  <si>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</si>
  <si>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</si>
  <si>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</si>
  <si>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</si>
  <si>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</si>
  <si>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</si>
  <si>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</si>
  <si>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</si>
  <si>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</si>
  <si>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</si>
  <si>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</si>
  <si>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</si>
  <si>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</si>
  <si>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</si>
  <si>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</si>
  <si>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</si>
  <si>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</si>
  <si>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</si>
  <si>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</si>
  <si>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</si>
  <si>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</si>
  <si>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</si>
  <si>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</si>
  <si>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</si>
  <si>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</si>
  <si>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</si>
  <si>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</si>
  <si>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</si>
  <si>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</si>
  <si>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</si>
  <si>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</si>
  <si>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</si>
  <si>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</si>
  <si>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</si>
  <si>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</si>
  <si>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</si>
  <si>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</si>
  <si>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</si>
  <si>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</si>
  <si>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</si>
  <si>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</si>
  <si>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</si>
  <si>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</si>
  <si>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</si>
  <si>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</si>
  <si>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</si>
  <si>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</si>
  <si>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</si>
  <si>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</si>
  <si>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</si>
  <si>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</si>
  <si>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</si>
  <si>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</si>
  <si>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</si>
  <si>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</si>
  <si>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</si>
  <si>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</si>
  <si>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</si>
  <si>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</si>
  <si>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</si>
  <si>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</si>
  <si>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</si>
  <si>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</si>
  <si>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</si>
  <si>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</si>
  <si>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</si>
  <si>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</si>
  <si>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</si>
  <si>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</si>
  <si>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</si>
  <si>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</si>
  <si>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</si>
  <si>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</si>
  <si>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</si>
  <si>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</si>
  <si>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</si>
  <si>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</si>
  <si>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</si>
  <si>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</si>
  <si>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</si>
  <si>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</si>
  <si>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</si>
  <si>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</si>
  <si>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</si>
  <si>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</si>
  <si>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</si>
  <si>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</si>
  <si>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</si>
  <si>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</si>
  <si>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</si>
  <si>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</si>
  <si>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</si>
  <si>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</si>
  <si>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</si>
  <si>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</si>
  <si>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</si>
  <si>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</si>
  <si>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</si>
  <si>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</si>
  <si>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</si>
  <si>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</si>
  <si>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</si>
  <si>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</si>
  <si>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</si>
  <si>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</si>
  <si>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</si>
  <si>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</si>
  <si>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</si>
  <si>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</si>
  <si>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</si>
  <si>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</si>
  <si>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</si>
  <si>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</si>
  <si>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</si>
  <si>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</si>
  <si>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</si>
  <si>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</si>
  <si>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</si>
  <si>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</si>
  <si>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</si>
  <si>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</si>
  <si>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</si>
  <si>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</si>
  <si>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</si>
  <si>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</si>
  <si>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</si>
  <si>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</si>
  <si>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</si>
  <si>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</si>
  <si>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</si>
  <si>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</si>
  <si>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</si>
  <si>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</si>
  <si>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</si>
  <si>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</si>
  <si>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</si>
  <si>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</si>
  <si>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</si>
  <si>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</si>
  <si>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</si>
  <si>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</si>
  <si>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</si>
  <si>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</si>
  <si>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</si>
  <si>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</si>
  <si>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</si>
  <si>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</si>
  <si>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</si>
  <si>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</si>
  <si>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</si>
  <si>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</si>
  <si>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</si>
  <si>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</si>
  <si>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</si>
  <si>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</si>
  <si>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</si>
  <si>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</si>
  <si>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</si>
  <si>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</si>
  <si>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</si>
  <si>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</si>
  <si>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</si>
  <si>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</si>
  <si>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</si>
  <si>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</si>
  <si>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</si>
  <si>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</si>
  <si>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</si>
  <si>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</si>
  <si>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</si>
  <si>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</si>
  <si>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</si>
  <si>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</si>
  <si>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</si>
  <si>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</si>
  <si>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</si>
  <si>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</si>
  <si>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</si>
  <si>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</si>
  <si>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</si>
  <si>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</si>
  <si>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</si>
  <si>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</si>
  <si>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</si>
  <si>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</si>
  <si>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</si>
  <si>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</si>
  <si>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</si>
  <si>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</si>
  <si>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</si>
  <si>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</si>
  <si>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</si>
  <si>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</si>
  <si>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</si>
  <si>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</si>
  <si>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</si>
  <si>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</si>
  <si>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</si>
  <si>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</si>
  <si>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</si>
  <si>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</si>
  <si>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</si>
  <si>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</si>
  <si>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</si>
  <si>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</si>
  <si>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</si>
  <si>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</si>
  <si>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</si>
  <si>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</si>
  <si>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</si>
  <si>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</si>
  <si>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</si>
  <si>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</si>
  <si>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</si>
  <si>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</si>
  <si>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</si>
  <si>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</si>
  <si>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</si>
  <si>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</si>
  <si>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</si>
  <si>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</si>
  <si>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</si>
  <si>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</si>
  <si>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</si>
  <si>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</si>
  <si>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</si>
  <si>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</si>
  <si>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</si>
  <si>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</si>
  <si>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</si>
  <si>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</si>
  <si>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</si>
  <si>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</si>
  <si>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</si>
  <si>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</si>
  <si>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</si>
  <si>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</si>
  <si>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</si>
  <si>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</si>
  <si>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</si>
  <si>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</si>
  <si>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</si>
  <si>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</si>
  <si>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</si>
  <si>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</si>
  <si>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</si>
  <si>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</si>
  <si>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</si>
  <si>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</si>
  <si>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</si>
  <si>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</si>
  <si>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</si>
  <si>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</si>
  <si>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</si>
  <si>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</si>
  <si>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</si>
  <si>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</si>
  <si>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</si>
  <si>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</si>
  <si>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</si>
  <si>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</si>
  <si>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</si>
  <si>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</si>
  <si>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</si>
  <si>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</si>
  <si>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</si>
  <si>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</si>
  <si>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</si>
  <si>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</si>
  <si>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</si>
  <si>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</si>
  <si>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</si>
  <si>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</si>
  <si>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</si>
  <si>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</si>
  <si>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</si>
  <si>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</si>
  <si>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</si>
  <si>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</si>
  <si>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</si>
  <si>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</si>
  <si>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</si>
  <si>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</si>
  <si>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</si>
  <si>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</si>
  <si>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</si>
  <si>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</si>
  <si>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</si>
  <si>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</si>
  <si>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</si>
  <si>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</si>
  <si>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</si>
  <si>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</si>
  <si>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</si>
  <si>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</si>
  <si>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</si>
  <si>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</si>
  <si>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</si>
  <si>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</si>
  <si>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</si>
  <si>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</si>
  <si>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</si>
  <si>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</si>
  <si>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</si>
  <si>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</si>
  <si>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</si>
  <si>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</si>
  <si>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</si>
  <si>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</si>
  <si>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</si>
  <si>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</si>
  <si>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</si>
  <si>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</si>
  <si>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</si>
  <si>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</si>
  <si>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</si>
  <si>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</si>
  <si>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</si>
  <si>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</si>
  <si>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</si>
  <si>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</si>
  <si>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</si>
  <si>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</si>
  <si>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</si>
  <si>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</si>
  <si>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</si>
  <si>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</si>
  <si>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</si>
  <si>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</si>
  <si>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</si>
  <si>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</si>
  <si>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</si>
  <si>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</si>
  <si>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</si>
  <si>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</si>
  <si>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</si>
  <si>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</si>
  <si>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</si>
  <si>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</si>
  <si>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</si>
  <si>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</si>
  <si>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</si>
  <si>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</si>
  <si>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</si>
  <si>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</si>
  <si>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</si>
  <si>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</si>
  <si>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</si>
  <si>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</si>
  <si>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</si>
  <si>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</si>
  <si>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</si>
  <si>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</si>
  <si>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</si>
  <si>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</si>
  <si>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</si>
  <si>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</si>
  <si>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</si>
  <si>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</si>
  <si>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</si>
  <si>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</si>
  <si>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</si>
  <si>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</si>
  <si>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</si>
  <si>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</si>
  <si>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</si>
  <si>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</si>
  <si>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</si>
  <si>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</si>
  <si>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</si>
  <si>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</si>
  <si>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</si>
  <si>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</si>
  <si>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</si>
  <si>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</si>
  <si>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</si>
  <si>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</si>
  <si>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</si>
  <si>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</si>
  <si>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</si>
  <si>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</si>
  <si>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</si>
  <si>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</si>
  <si>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</si>
  <si>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</si>
  <si>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</si>
  <si>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</si>
  <si>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</si>
  <si>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</si>
  <si>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</si>
  <si>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</si>
  <si>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</si>
  <si>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</si>
  <si>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</si>
  <si>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</si>
  <si>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</si>
  <si>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</si>
  <si>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</si>
  <si>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</si>
  <si>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</si>
  <si>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</si>
  <si>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</si>
  <si>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</si>
  <si>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</si>
  <si>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</si>
  <si>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</si>
  <si>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</si>
  <si>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</si>
  <si>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</si>
  <si>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</si>
  <si>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</si>
  <si>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</si>
  <si>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</si>
  <si>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</si>
  <si>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</si>
  <si>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</si>
  <si>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</si>
  <si>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</si>
  <si>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</si>
  <si>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</si>
  <si>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</si>
  <si>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</si>
  <si>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</si>
  <si>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</si>
  <si>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</si>
  <si>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</si>
  <si>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</si>
  <si>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</si>
  <si>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</si>
  <si>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</si>
  <si>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</si>
  <si>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</si>
  <si>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</si>
  <si>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</si>
  <si>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</si>
  <si>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</si>
  <si>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</si>
  <si>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</si>
  <si>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</si>
  <si>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</si>
  <si>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</si>
  <si>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</si>
  <si>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</si>
  <si>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</si>
  <si>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</si>
  <si>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</si>
  <si>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</si>
  <si>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</si>
  <si>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</si>
  <si>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</si>
  <si>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</si>
  <si>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</si>
  <si>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</si>
  <si>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</si>
  <si>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</si>
  <si>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</si>
  <si>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</si>
  <si>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</si>
  <si>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</si>
  <si>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</si>
  <si>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</si>
  <si>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</si>
  <si>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</si>
  <si>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</si>
  <si>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</si>
  <si>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</si>
  <si>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</si>
  <si>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</si>
  <si>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</si>
  <si>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</si>
  <si>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</si>
  <si>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</si>
  <si>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</si>
  <si>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</si>
  <si>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</si>
  <si>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</si>
  <si>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</si>
  <si>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</si>
  <si>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</si>
  <si>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</si>
  <si>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</si>
  <si>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</si>
  <si>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</si>
  <si>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</si>
  <si>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</si>
  <si>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</si>
  <si>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</si>
  <si>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</si>
  <si>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</si>
  <si>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</si>
  <si>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</si>
  <si>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</si>
  <si>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</si>
  <si>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</si>
  <si>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</si>
  <si>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</si>
  <si>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</si>
  <si>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</si>
  <si>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</si>
  <si>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</si>
  <si>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</si>
  <si>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</si>
  <si>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</si>
  <si>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</si>
  <si>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</si>
  <si>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</si>
  <si>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</si>
  <si>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</si>
  <si>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</si>
  <si>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</si>
  <si>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</si>
  <si>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</si>
  <si>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</si>
  <si>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</si>
  <si>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</si>
  <si>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</si>
  <si>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</si>
  <si>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</si>
  <si>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</si>
  <si>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</si>
  <si>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</si>
  <si>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</si>
  <si>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</si>
  <si>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</si>
  <si>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</si>
  <si>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</si>
  <si>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</si>
  <si>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</si>
  <si>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</si>
  <si>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</si>
  <si>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</si>
  <si>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</si>
  <si>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</si>
  <si>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</si>
  <si>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</si>
  <si>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</si>
  <si>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</si>
  <si>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</si>
  <si>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</si>
  <si>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</si>
  <si>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</si>
  <si>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</si>
  <si>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</si>
  <si>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</si>
  <si>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</si>
  <si>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</si>
  <si>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</si>
  <si>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</si>
  <si>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</si>
  <si>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</si>
  <si>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</si>
  <si>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</si>
  <si>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</si>
  <si>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</si>
  <si>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</si>
  <si>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</si>
  <si>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</si>
  <si>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</si>
  <si>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</si>
  <si>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</si>
  <si>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</si>
  <si>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</si>
  <si>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</si>
  <si>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</si>
  <si>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</si>
  <si>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</si>
  <si>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</si>
  <si>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</si>
  <si>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</si>
  <si>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</si>
  <si>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</si>
  <si>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</si>
  <si>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</si>
  <si>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</si>
  <si>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</si>
  <si>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</si>
  <si>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</si>
  <si>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</si>
  <si>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</si>
  <si>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</si>
  <si>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</si>
  <si>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</si>
  <si>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</si>
  <si>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</si>
  <si>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</si>
  <si>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</si>
  <si>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</si>
  <si>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</si>
  <si>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</si>
  <si>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</si>
  <si>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</si>
  <si>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</si>
  <si>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</si>
  <si>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</si>
  <si>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</si>
  <si>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</si>
  <si>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</si>
  <si>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</si>
  <si>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</si>
  <si>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</si>
  <si>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</si>
  <si>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</si>
  <si>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</si>
  <si>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</si>
  <si>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</si>
  <si>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</si>
  <si>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</si>
  <si>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</si>
  <si>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</si>
  <si>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</si>
  <si>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</si>
  <si>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</si>
  <si>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</si>
  <si>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</si>
  <si>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</si>
  <si>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</si>
  <si>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</si>
  <si>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</si>
  <si>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</si>
  <si>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</si>
  <si>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</si>
  <si>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</si>
  <si>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</si>
  <si>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</si>
  <si>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</si>
  <si>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</si>
  <si>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</si>
  <si>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</si>
  <si>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</si>
  <si>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</si>
  <si>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</si>
  <si>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</si>
  <si>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</si>
  <si>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</si>
  <si>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</si>
  <si>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</si>
  <si>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</si>
  <si>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</si>
  <si>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</si>
  <si>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</si>
  <si>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</si>
  <si>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</si>
  <si>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</si>
  <si>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</si>
  <si>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</si>
  <si>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</si>
  <si>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</si>
  <si>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</si>
  <si>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</si>
  <si>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</si>
  <si>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</si>
  <si>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</si>
  <si>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</si>
  <si>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</si>
  <si>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</si>
  <si>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</si>
  <si>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</si>
  <si>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</si>
  <si>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</si>
  <si>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</si>
  <si>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</si>
  <si>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</si>
  <si>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</si>
  <si>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</si>
  <si>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</si>
  <si>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</si>
  <si>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</si>
  <si>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</si>
  <si>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</si>
  <si>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</si>
  <si>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</si>
  <si>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</si>
  <si>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</si>
  <si>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</si>
  <si>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</si>
  <si>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</si>
  <si>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</si>
  <si>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</si>
  <si>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</si>
  <si>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</si>
  <si>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</si>
  <si>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</si>
  <si>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</si>
  <si>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</si>
  <si>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</si>
  <si>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</si>
  <si>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</si>
  <si>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</si>
  <si>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</si>
  <si>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</si>
  <si>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</si>
  <si>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</si>
  <si>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</si>
  <si>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</si>
  <si>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</si>
  <si>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</si>
  <si>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</si>
  <si>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</si>
  <si>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</si>
  <si>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</si>
  <si>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</si>
  <si>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</si>
  <si>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</si>
  <si>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</si>
  <si>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</si>
  <si>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</si>
  <si>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</si>
  <si>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</si>
  <si>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</si>
  <si>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</si>
  <si>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</si>
  <si>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</si>
  <si>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</si>
  <si>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</si>
  <si>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</si>
  <si>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</si>
  <si>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</si>
  <si>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</si>
  <si>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</si>
  <si>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</si>
  <si>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</si>
  <si>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</si>
  <si>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</si>
  <si>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</si>
  <si>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</si>
  <si>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</si>
  <si>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</si>
  <si>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</si>
  <si>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</si>
  <si>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</si>
  <si>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</si>
  <si>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</si>
  <si>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</si>
  <si>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</si>
  <si>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</si>
  <si>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</si>
  <si>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</si>
  <si>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</si>
  <si>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</si>
  <si>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</si>
  <si>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</si>
  <si>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</si>
  <si>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</si>
  <si>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</si>
  <si>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</si>
  <si>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</si>
  <si>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</si>
  <si>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</si>
  <si>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</si>
  <si>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</si>
  <si>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</si>
  <si>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</si>
  <si>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</si>
  <si>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</si>
  <si>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</si>
  <si>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</si>
  <si>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</si>
  <si>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</si>
  <si>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</si>
  <si>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</si>
  <si>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</si>
  <si>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</si>
  <si>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</si>
  <si>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</si>
  <si>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</si>
  <si>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</si>
  <si>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</si>
  <si>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</si>
  <si>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</si>
  <si>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</si>
  <si>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</si>
  <si>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</si>
  <si>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</si>
  <si>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</si>
  <si>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</si>
  <si>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</si>
  <si>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</si>
  <si>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</si>
  <si>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</si>
  <si>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</si>
  <si>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</si>
  <si>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</si>
  <si>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</si>
  <si>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</si>
  <si>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</si>
  <si>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</si>
  <si>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</si>
  <si>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</si>
  <si>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</si>
  <si>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</si>
  <si>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</si>
  <si>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</si>
  <si>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</si>
  <si>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</si>
  <si>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</si>
  <si>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</si>
  <si>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</si>
  <si>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</si>
  <si>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</si>
  <si>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</si>
  <si>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</si>
  <si>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</si>
  <si>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</si>
  <si>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</si>
  <si>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</si>
  <si>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</si>
  <si>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</si>
  <si>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</si>
  <si>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</si>
  <si>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</si>
  <si>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</si>
  <si>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</si>
  <si>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</si>
  <si>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</si>
  <si>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</si>
  <si>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</si>
  <si>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</si>
  <si>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</si>
  <si>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</si>
  <si>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</si>
  <si>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</si>
  <si>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</si>
  <si>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</si>
  <si>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</si>
  <si>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</si>
  <si>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</si>
  <si>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</si>
  <si>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</si>
  <si>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</si>
  <si>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</si>
  <si>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</si>
  <si>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</si>
  <si>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</si>
  <si>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</si>
  <si>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</si>
  <si>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</si>
  <si>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</si>
  <si>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</si>
  <si>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</si>
  <si>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</si>
  <si>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</si>
  <si>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</si>
  <si>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</si>
  <si>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</si>
  <si>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</si>
  <si>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</si>
  <si>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</si>
  <si>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</si>
  <si>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</si>
  <si>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</si>
  <si>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</si>
  <si>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</si>
  <si>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</si>
  <si>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</si>
  <si>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</si>
  <si>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</si>
  <si>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</si>
  <si>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</si>
  <si>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</si>
  <si>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</si>
  <si>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</si>
  <si>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</si>
  <si>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</si>
  <si>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</si>
  <si>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</si>
  <si>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</si>
  <si>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</si>
  <si>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</si>
  <si>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</si>
  <si>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</si>
  <si>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</si>
  <si>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</si>
  <si>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</si>
  <si>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</si>
  <si>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</si>
  <si>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</si>
  <si>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</si>
  <si>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</si>
  <si>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</si>
  <si>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</si>
  <si>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</si>
  <si>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</si>
  <si>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</si>
  <si>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</si>
  <si>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</si>
  <si>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</si>
  <si>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</si>
  <si>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</si>
  <si>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</si>
  <si>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</si>
  <si>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</si>
  <si>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</si>
  <si>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</si>
  <si>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</si>
  <si>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</si>
  <si>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</si>
  <si>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</si>
  <si>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</si>
  <si>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</si>
  <si>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</si>
  <si>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</si>
  <si>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</si>
  <si>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</si>
  <si>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</si>
  <si>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</si>
  <si>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</si>
  <si>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</si>
  <si>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</si>
  <si>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</si>
  <si>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</si>
  <si>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</si>
  <si>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</si>
  <si>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</si>
  <si>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</si>
  <si>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</si>
  <si>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</si>
  <si>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</si>
  <si>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</si>
  <si>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</si>
  <si>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</si>
  <si>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</si>
  <si>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</si>
  <si>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</si>
  <si>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</si>
  <si>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</si>
  <si>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</si>
  <si>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</si>
  <si>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</si>
  <si>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</si>
  <si>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</si>
  <si>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</si>
  <si>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</si>
  <si>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</si>
  <si>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</si>
  <si>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</si>
  <si>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</si>
  <si>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</si>
  <si>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</si>
  <si>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</si>
  <si>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</si>
  <si>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</si>
  <si>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</si>
  <si>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</si>
  <si>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</si>
  <si>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</si>
  <si>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</si>
  <si>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</si>
  <si>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</si>
  <si>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</si>
  <si>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</si>
  <si>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</si>
  <si>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</si>
  <si>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</si>
  <si>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</si>
  <si>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</si>
  <si>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</si>
  <si>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</si>
  <si>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</si>
  <si>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</si>
  <si>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</si>
  <si>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</si>
  <si>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</si>
  <si>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</si>
  <si>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</si>
  <si>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</si>
  <si>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</si>
  <si>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</si>
  <si>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</si>
  <si>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</si>
  <si>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</si>
  <si>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</si>
  <si>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</si>
  <si>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</si>
  <si>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</si>
  <si>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</si>
  <si>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</si>
  <si>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</si>
  <si>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</si>
  <si>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</si>
  <si>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</si>
  <si>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</si>
  <si>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</si>
  <si>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</si>
  <si>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</si>
  <si>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</si>
  <si>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</si>
  <si>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</si>
  <si>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</si>
  <si>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</si>
  <si>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</si>
  <si>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</si>
  <si>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</si>
  <si>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</si>
  <si>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</si>
  <si>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</si>
  <si>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</si>
  <si>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</si>
  <si>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</si>
  <si>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</si>
  <si>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</si>
  <si>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</si>
  <si>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</si>
  <si>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</si>
  <si>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</si>
  <si>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</si>
  <si>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</si>
  <si>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</si>
  <si>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</si>
  <si>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</si>
  <si>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</si>
  <si>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</si>
  <si>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</si>
  <si>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</si>
  <si>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</si>
  <si>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</si>
  <si>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</si>
  <si>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</si>
  <si>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</si>
  <si>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</si>
  <si>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</si>
  <si>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</si>
  <si>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</si>
  <si>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</si>
  <si>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</si>
  <si>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</si>
  <si>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</si>
  <si>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</si>
  <si>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</si>
  <si>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</si>
  <si>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</si>
  <si>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</si>
  <si>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</si>
  <si>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</si>
  <si>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</si>
  <si>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</si>
  <si>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</si>
  <si>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</si>
  <si>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</si>
  <si>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</si>
  <si>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</si>
  <si>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</si>
  <si>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</si>
  <si>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</si>
  <si>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</si>
  <si>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</si>
  <si>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</si>
  <si>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</si>
  <si>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</si>
  <si>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</si>
  <si>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</si>
  <si>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</si>
  <si>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</si>
  <si>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</si>
  <si>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</si>
  <si>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</si>
  <si>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</si>
  <si>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</si>
  <si>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</si>
  <si>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</si>
  <si>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</si>
  <si>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</si>
  <si>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</si>
  <si>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</si>
  <si>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</si>
  <si>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</si>
  <si>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</si>
  <si>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</si>
  <si>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</si>
  <si>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</si>
  <si>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</si>
  <si>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</si>
  <si>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</si>
  <si>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</si>
  <si>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</si>
  <si>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</si>
  <si>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</si>
  <si>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</si>
  <si>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</si>
  <si>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</si>
  <si>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</si>
  <si>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</si>
  <si>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</si>
  <si>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</si>
  <si>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</si>
  <si>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</si>
  <si>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</si>
  <si>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</si>
  <si>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</si>
  <si>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</si>
  <si>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</si>
  <si>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</si>
  <si>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</si>
  <si>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</si>
  <si>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</si>
  <si>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</si>
  <si>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</si>
  <si>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</si>
  <si>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</si>
  <si>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</si>
  <si>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</si>
  <si>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</si>
  <si>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</si>
  <si>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</si>
  <si>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</si>
  <si>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</si>
  <si>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</si>
  <si>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</si>
  <si>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</si>
  <si>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</si>
  <si>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</si>
  <si>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</si>
  <si>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</si>
  <si>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</si>
  <si>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</si>
  <si>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</si>
  <si>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</si>
  <si>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</si>
  <si>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</si>
  <si>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</si>
  <si>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</si>
  <si>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</si>
  <si>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</si>
  <si>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</si>
  <si>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</si>
  <si>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</si>
  <si>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</si>
  <si>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</si>
  <si>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</si>
  <si>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</si>
  <si>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</si>
  <si>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</si>
  <si>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</si>
  <si>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</si>
  <si>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</si>
  <si>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</si>
  <si>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</si>
  <si>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</si>
  <si>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</si>
  <si>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</si>
  <si>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</si>
  <si>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</si>
  <si>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</si>
  <si>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</si>
  <si>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</si>
  <si>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</si>
  <si>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</si>
  <si>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</si>
  <si>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</si>
  <si>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</si>
  <si>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</si>
  <si>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</si>
  <si>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</si>
  <si>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</si>
  <si>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</si>
  <si>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</si>
  <si>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</si>
  <si>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</si>
  <si>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</si>
  <si>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</si>
  <si>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</si>
  <si>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</si>
  <si>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</si>
  <si>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</si>
  <si>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</si>
  <si>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</si>
  <si>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</si>
  <si>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</si>
  <si>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</si>
  <si>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</si>
  <si>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</si>
  <si>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</si>
  <si>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</si>
  <si>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</si>
  <si>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</si>
  <si>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</si>
  <si>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</si>
  <si>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</si>
  <si>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</si>
  <si>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</si>
  <si>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</si>
  <si>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</si>
  <si>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</si>
  <si>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</si>
  <si>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</si>
  <si>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</si>
  <si>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</si>
  <si>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</si>
  <si>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</si>
  <si>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</si>
  <si>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</si>
  <si>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</si>
  <si>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</si>
  <si>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</si>
  <si>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</si>
  <si>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</si>
  <si>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</si>
  <si>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</si>
  <si>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</si>
  <si>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</si>
  <si>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</si>
  <si>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</si>
  <si>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</si>
  <si>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</si>
  <si>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</si>
  <si>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</si>
  <si>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</si>
  <si>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</si>
  <si>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</si>
  <si>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</si>
  <si>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</si>
  <si>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</si>
  <si>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</si>
  <si>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</si>
  <si>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</si>
  <si>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</si>
  <si>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</si>
  <si>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</si>
  <si>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</si>
  <si>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</si>
  <si>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</si>
  <si>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</si>
  <si>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</si>
  <si>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</si>
  <si>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</si>
  <si>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</si>
  <si>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</si>
  <si>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</si>
  <si>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</si>
  <si>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</si>
  <si>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</si>
  <si>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</si>
  <si>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</si>
  <si>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</si>
  <si>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</si>
  <si>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</si>
  <si>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</si>
  <si>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</si>
  <si>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</si>
  <si>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</si>
  <si>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</si>
  <si>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</si>
  <si>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</si>
  <si>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</si>
  <si>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</si>
  <si>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</si>
  <si>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</si>
  <si>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</si>
  <si>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</si>
  <si>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</si>
  <si>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</si>
  <si>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</si>
  <si>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</si>
  <si>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</si>
  <si>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</si>
  <si>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</si>
  <si>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</si>
  <si>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</si>
  <si>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</si>
  <si>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</si>
  <si>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</si>
  <si>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</si>
  <si>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</si>
  <si>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</si>
  <si>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</si>
  <si>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</si>
  <si>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</si>
  <si>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</si>
  <si>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</si>
  <si>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</si>
  <si>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</si>
  <si>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</si>
  <si>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</si>
  <si>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</si>
  <si>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</si>
  <si>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</si>
  <si>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</si>
  <si>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</si>
  <si>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</si>
  <si>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</si>
  <si>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</si>
  <si>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</si>
  <si>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</si>
  <si>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</si>
  <si>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</si>
  <si>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</si>
  <si>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</si>
  <si>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</si>
  <si>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</si>
  <si>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</si>
  <si>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</si>
  <si>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</si>
  <si>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</si>
  <si>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</si>
  <si>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</si>
  <si>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</si>
  <si>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</si>
  <si>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</si>
  <si>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</si>
  <si>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</si>
  <si>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</si>
  <si>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</si>
  <si>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</si>
  <si>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</si>
  <si>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</si>
  <si>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</si>
  <si>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</si>
  <si>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</si>
  <si>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</si>
  <si>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</si>
  <si>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</si>
  <si>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</si>
  <si>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</si>
  <si>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</si>
  <si>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</si>
  <si>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</si>
  <si>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</si>
  <si>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</si>
  <si>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</si>
  <si>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</si>
  <si>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</si>
  <si>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</si>
  <si>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</si>
  <si>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</si>
  <si>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</si>
  <si>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</si>
  <si>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</si>
  <si>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</si>
  <si>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</si>
  <si>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</si>
  <si>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</si>
  <si>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</si>
  <si>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</si>
  <si>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</si>
  <si>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</si>
  <si>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</si>
  <si>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</si>
  <si>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</si>
  <si>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</si>
  <si>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</si>
  <si>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</si>
  <si>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</si>
  <si>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</si>
  <si>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</si>
  <si>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</si>
  <si>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</si>
  <si>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</si>
  <si>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</si>
  <si>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</si>
  <si>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</si>
  <si>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</si>
  <si>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</si>
  <si>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</si>
  <si>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</si>
  <si>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</si>
  <si>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</si>
  <si>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</si>
  <si>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</si>
  <si>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</si>
  <si>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</si>
  <si>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</si>
  <si>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</si>
  <si>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</si>
  <si>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</si>
  <si>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</si>
  <si>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</si>
  <si>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</si>
  <si>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</si>
  <si>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</si>
  <si>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</si>
  <si>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</si>
  <si>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</si>
  <si>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</si>
  <si>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</si>
  <si>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</si>
  <si>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</si>
  <si>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</si>
  <si>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</si>
  <si>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</si>
  <si>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</si>
  <si>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</si>
  <si>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</si>
  <si>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</si>
  <si>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</si>
  <si>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</si>
  <si>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</si>
  <si>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</si>
  <si>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</si>
  <si>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</si>
  <si>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</si>
  <si>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</si>
  <si>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</si>
  <si>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</si>
  <si>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</si>
  <si>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</si>
  <si>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</si>
  <si>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</si>
  <si>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</si>
  <si>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</si>
  <si>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</si>
  <si>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</si>
  <si>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</si>
  <si>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</si>
  <si>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</si>
  <si>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</si>
  <si>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</si>
  <si>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</si>
  <si>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</si>
  <si>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</si>
  <si>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</si>
  <si>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</si>
  <si>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</si>
  <si>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</si>
  <si>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</si>
  <si>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</si>
  <si>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</si>
  <si>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</si>
  <si>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</si>
  <si>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</si>
  <si>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</si>
  <si>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</si>
  <si>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</si>
  <si>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</si>
  <si>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</si>
  <si>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</si>
  <si>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</si>
  <si>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</si>
  <si>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</si>
  <si>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</si>
  <si>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</si>
  <si>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</si>
  <si>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</si>
  <si>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</si>
  <si>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</si>
  <si>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</si>
  <si>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</si>
  <si>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</si>
  <si>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</si>
  <si>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</si>
  <si>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</si>
  <si>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</si>
  <si>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</si>
  <si>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</si>
  <si>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</si>
  <si>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</si>
  <si>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</si>
  <si>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</si>
  <si>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</si>
  <si>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</si>
  <si>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</si>
  <si>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</si>
  <si>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</si>
  <si>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</si>
  <si>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</si>
  <si>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</si>
  <si>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</si>
  <si>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</si>
  <si>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</si>
  <si>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</si>
  <si>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</si>
  <si>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</si>
  <si>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</si>
  <si>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</si>
  <si>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</si>
  <si>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</si>
  <si>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</si>
  <si>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</si>
  <si>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</si>
  <si>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</si>
  <si>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</si>
  <si>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</si>
  <si>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</si>
  <si>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</si>
  <si>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</si>
  <si>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</si>
  <si>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</si>
  <si>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</si>
  <si>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</si>
  <si>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</si>
  <si>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</si>
  <si>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</si>
  <si>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</si>
  <si>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</si>
  <si>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</si>
  <si>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</si>
  <si>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</si>
  <si>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</si>
  <si>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</si>
  <si>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</si>
  <si>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</si>
  <si>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</si>
  <si>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</si>
  <si>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</si>
  <si>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</si>
  <si>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</si>
  <si>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</si>
  <si>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</si>
  <si>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</si>
  <si>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</si>
  <si>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</si>
  <si>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</si>
  <si>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</si>
  <si>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</si>
  <si>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</si>
  <si>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</si>
  <si>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</si>
  <si>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</si>
  <si>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</si>
  <si>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</si>
  <si>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</si>
  <si>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</si>
  <si>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</si>
  <si>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</si>
  <si>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</si>
  <si>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</si>
  <si>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</si>
  <si>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</si>
  <si>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</si>
  <si>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</si>
  <si>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</si>
  <si>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</si>
  <si>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</si>
  <si>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</si>
  <si>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</si>
  <si>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</si>
  <si>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</si>
  <si>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</si>
  <si>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</si>
  <si>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</si>
  <si>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</si>
  <si>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</si>
  <si>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</si>
  <si>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</si>
  <si>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</si>
  <si>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</si>
  <si>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</si>
  <si>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</si>
  <si>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</si>
  <si>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</si>
  <si>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</si>
  <si>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</si>
  <si>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</si>
  <si>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</si>
  <si>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</si>
  <si>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</si>
  <si>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</si>
  <si>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</si>
  <si>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</si>
  <si>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</si>
  <si>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</si>
  <si>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</si>
  <si>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</si>
  <si>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</si>
  <si>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</si>
  <si>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</si>
  <si>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</si>
  <si>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</si>
  <si>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</si>
  <si>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</si>
  <si>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</si>
  <si>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</si>
  <si>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</si>
  <si>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</si>
  <si>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</si>
  <si>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</si>
  <si>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</si>
  <si>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</si>
  <si>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</si>
  <si>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</si>
  <si>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</si>
  <si>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</si>
  <si>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</si>
  <si>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</si>
  <si>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</si>
  <si>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</si>
  <si>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</si>
  <si>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</si>
  <si>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</si>
  <si>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</si>
  <si>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</si>
  <si>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</si>
  <si>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</si>
  <si>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</si>
  <si>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</si>
  <si>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</si>
  <si>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</si>
  <si>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</si>
  <si>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</si>
  <si>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</si>
  <si>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</si>
  <si>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</si>
  <si>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</si>
  <si>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</si>
  <si>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</si>
  <si>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</si>
  <si>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</si>
  <si>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</si>
  <si>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</si>
  <si>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</si>
  <si>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</si>
  <si>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</si>
  <si>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</si>
  <si>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</si>
  <si>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</si>
  <si>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</si>
  <si>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</si>
  <si>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</si>
  <si>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</si>
  <si>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</si>
  <si>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</si>
  <si>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</si>
  <si>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</si>
  <si>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</si>
  <si>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</si>
  <si>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</si>
  <si>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</si>
  <si>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</si>
  <si>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</si>
  <si>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</si>
  <si>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</si>
  <si>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</si>
  <si>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</si>
  <si>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</si>
  <si>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</si>
  <si>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</si>
  <si>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</si>
  <si>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</si>
  <si>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</si>
  <si>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</si>
  <si>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</si>
  <si>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</si>
  <si>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</si>
  <si>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</si>
  <si>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</si>
  <si>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</si>
  <si>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</si>
  <si>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</si>
  <si>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</si>
  <si>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</si>
  <si>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</si>
  <si>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</si>
  <si>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</si>
  <si>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</si>
  <si>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</si>
  <si>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</si>
  <si>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</si>
  <si>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</si>
  <si>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</si>
  <si>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</si>
  <si>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</si>
  <si>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</si>
  <si>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</si>
  <si>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</si>
  <si>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</si>
  <si>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</si>
  <si>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</si>
  <si>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</si>
  <si>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</si>
  <si>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</si>
  <si>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</si>
  <si>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</si>
  <si>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</si>
  <si>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</si>
  <si>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</si>
  <si>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</si>
  <si>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</si>
  <si>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</si>
  <si>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</si>
  <si>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</si>
  <si>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</si>
  <si>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</si>
  <si>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</si>
  <si>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</si>
  <si>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</si>
  <si>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</si>
  <si>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</si>
  <si>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</si>
  <si>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</si>
  <si>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</si>
  <si>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</si>
  <si>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</si>
  <si>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</si>
  <si>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</si>
  <si>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</si>
  <si>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</si>
  <si>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</si>
  <si>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</si>
  <si>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</si>
  <si>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</si>
  <si>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</si>
  <si>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</si>
  <si>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</si>
  <si>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</si>
  <si>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</si>
  <si>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</si>
  <si>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</si>
  <si>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</si>
  <si>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</si>
  <si>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</si>
  <si>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</si>
  <si>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</si>
  <si>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</si>
  <si>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</si>
  <si>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</si>
  <si>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</si>
  <si>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</si>
  <si>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</si>
  <si>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</si>
  <si>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</si>
  <si>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</si>
  <si>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</si>
  <si>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</si>
  <si>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</si>
  <si>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</si>
  <si>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</si>
  <si>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</si>
  <si>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</si>
  <si>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</si>
  <si>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</si>
  <si>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</si>
  <si>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</si>
  <si>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</si>
  <si>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</si>
  <si>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</si>
  <si>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</si>
  <si>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</si>
  <si>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</si>
  <si>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</si>
  <si>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</si>
  <si>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</si>
  <si>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</si>
  <si>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</si>
  <si>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</si>
  <si>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</si>
  <si>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</si>
  <si>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</si>
  <si>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</si>
  <si>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</si>
  <si>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</si>
  <si>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</si>
  <si>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</si>
  <si>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</si>
  <si>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</si>
  <si>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</si>
  <si>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</si>
  <si>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</si>
  <si>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</si>
  <si>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</si>
  <si>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</si>
  <si>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</si>
  <si>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</si>
  <si>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</si>
  <si>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</si>
  <si>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</si>
  <si>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</si>
  <si>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</si>
  <si>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</si>
  <si>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</si>
  <si>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</si>
  <si>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</si>
  <si>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</si>
  <si>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</si>
  <si>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</si>
  <si>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</si>
  <si>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</si>
  <si>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</si>
  <si>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</si>
  <si>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</si>
  <si>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</si>
  <si>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</si>
  <si>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</si>
  <si>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</si>
  <si>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</si>
  <si>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</si>
  <si>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</si>
  <si>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</si>
  <si>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</si>
  <si>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</si>
  <si>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</si>
  <si>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</si>
  <si>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</si>
  <si>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</si>
  <si>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</si>
  <si>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</si>
  <si>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</si>
  <si>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</si>
  <si>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</si>
  <si>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</si>
  <si>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</si>
  <si>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</si>
  <si>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</si>
  <si>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</si>
  <si>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</si>
  <si>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</si>
  <si>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</si>
  <si>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</si>
  <si>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</si>
  <si>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</si>
  <si>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</si>
  <si>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</si>
  <si>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</si>
  <si>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</si>
  <si>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</si>
  <si>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</si>
  <si>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</si>
  <si>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</si>
  <si>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</si>
  <si>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</si>
  <si>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</si>
  <si>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</si>
  <si>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</si>
  <si>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</si>
  <si>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</si>
  <si>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</si>
  <si>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</si>
  <si>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</si>
  <si>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</si>
  <si>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</si>
  <si>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</si>
  <si>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</si>
  <si>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</si>
  <si>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</si>
  <si>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</si>
  <si>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</si>
  <si>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</si>
  <si>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</si>
  <si>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</si>
  <si>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</si>
  <si>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</si>
  <si>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</si>
  <si>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</si>
  <si>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</si>
  <si>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</si>
  <si>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</si>
  <si>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</si>
  <si>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</si>
  <si>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</si>
  <si>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</si>
  <si>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</si>
  <si>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</si>
  <si>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</si>
  <si>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</si>
  <si>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</si>
  <si>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</si>
  <si>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</si>
  <si>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</si>
  <si>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</si>
  <si>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</si>
  <si>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</si>
  <si>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</si>
  <si>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</si>
  <si>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</si>
  <si>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</si>
  <si>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</si>
  <si>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</si>
  <si>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</si>
  <si>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</si>
  <si>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</si>
  <si>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</si>
  <si>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</si>
  <si>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</si>
  <si>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</si>
  <si>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</si>
  <si>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</si>
  <si>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</si>
  <si>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</si>
  <si>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</si>
  <si>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</si>
  <si>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</si>
  <si>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</si>
  <si>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</si>
  <si>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</si>
  <si>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</si>
  <si>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</si>
  <si>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</si>
  <si>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</si>
  <si>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</si>
  <si>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</si>
  <si>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</si>
  <si>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</si>
  <si>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</si>
  <si>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</si>
  <si>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</si>
  <si>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</si>
  <si>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</si>
  <si>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</si>
  <si>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</si>
  <si>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</si>
  <si>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</si>
  <si>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</si>
  <si>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</si>
  <si>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</si>
  <si>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</si>
  <si>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</si>
  <si>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</si>
  <si>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</si>
  <si>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</si>
  <si>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</si>
  <si>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</si>
  <si>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</si>
  <si>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</si>
  <si>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</si>
  <si>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</si>
  <si>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</si>
  <si>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</si>
  <si>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</si>
  <si>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</si>
  <si>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</si>
  <si>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</si>
  <si>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</si>
  <si>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</si>
  <si>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</si>
  <si>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</si>
  <si>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</si>
  <si>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</si>
  <si>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</si>
  <si>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</si>
  <si>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</si>
  <si>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</si>
  <si>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</si>
  <si>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</si>
  <si>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</si>
  <si>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</si>
  <si>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</si>
  <si>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</si>
  <si>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</si>
  <si>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</si>
  <si>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</si>
  <si>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</si>
  <si>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</si>
  <si>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</si>
  <si>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</si>
  <si>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</si>
  <si>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</si>
  <si>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</si>
  <si>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</si>
  <si>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</si>
  <si>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</si>
  <si>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</si>
  <si>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</si>
  <si>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</si>
  <si>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</si>
  <si>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</si>
  <si>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</si>
  <si>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</si>
  <si>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</si>
  <si>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</si>
  <si>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</si>
  <si>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</si>
  <si>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</si>
  <si>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</si>
  <si>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</si>
  <si>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</si>
  <si>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</si>
  <si>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</si>
  <si>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</si>
  <si>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</si>
  <si>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</si>
  <si>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</si>
  <si>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</si>
  <si>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</si>
  <si>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</si>
  <si>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</si>
  <si>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</si>
  <si>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</si>
  <si>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</si>
  <si>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</si>
  <si>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</si>
  <si>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</si>
  <si>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</si>
  <si>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</si>
  <si>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</si>
  <si>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</si>
  <si>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</si>
  <si>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</si>
  <si>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</si>
  <si>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</si>
  <si>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</si>
  <si>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</si>
  <si>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</si>
  <si>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</si>
  <si>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</si>
  <si>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</si>
  <si>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</si>
  <si>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</si>
  <si>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</si>
  <si>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</si>
  <si>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</si>
  <si>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</si>
  <si>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</si>
  <si>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</si>
  <si>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</si>
  <si>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</si>
  <si>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</si>
  <si>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</si>
  <si>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</si>
  <si>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</si>
  <si>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</si>
  <si>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</si>
  <si>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</si>
  <si>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</si>
  <si>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</si>
  <si>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</si>
  <si>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</si>
  <si>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</si>
  <si>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</si>
  <si>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</si>
  <si>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</si>
  <si>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</si>
  <si>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</si>
  <si>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</si>
  <si>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</si>
  <si>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</si>
  <si>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</si>
  <si>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</si>
  <si>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</si>
  <si>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</si>
  <si>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</si>
  <si>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</si>
  <si>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</si>
  <si>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</si>
  <si>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</si>
  <si>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</si>
  <si>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</si>
  <si>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</si>
  <si>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</si>
  <si>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</si>
  <si>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</si>
  <si>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</si>
  <si>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</si>
  <si>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</si>
  <si>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</si>
  <si>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</si>
  <si>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</si>
  <si>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</si>
  <si>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</si>
  <si>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</si>
  <si>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</si>
  <si>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</si>
  <si>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</si>
  <si>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</si>
  <si>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</si>
  <si>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</si>
  <si>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</si>
  <si>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</si>
  <si>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</si>
  <si>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</si>
  <si>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</si>
  <si>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</si>
  <si>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</si>
  <si>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</si>
  <si>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</si>
  <si>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</si>
  <si>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</si>
  <si>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</si>
  <si>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</si>
  <si>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</si>
  <si>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</si>
  <si>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</si>
  <si>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</si>
  <si>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</si>
  <si>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</si>
  <si>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</si>
  <si>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</si>
  <si>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</si>
  <si>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</si>
  <si>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</si>
  <si>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</si>
  <si>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</si>
  <si>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</si>
  <si>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</si>
  <si>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</si>
  <si>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</si>
  <si>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</si>
  <si>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</si>
  <si>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</si>
  <si>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</si>
  <si>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</si>
  <si>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</si>
  <si>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</si>
  <si>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</si>
  <si>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</si>
  <si>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</si>
  <si>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</si>
  <si>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</si>
  <si>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</si>
  <si>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</si>
  <si>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</si>
  <si>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</si>
  <si>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</si>
  <si>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</si>
  <si>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</si>
  <si>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</si>
  <si>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</si>
  <si>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</si>
  <si>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</si>
  <si>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</si>
  <si>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</si>
  <si>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</si>
  <si>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</si>
  <si>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</si>
  <si>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</si>
  <si>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</si>
  <si>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</si>
  <si>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</si>
  <si>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</si>
  <si>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</si>
  <si>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</si>
  <si>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</si>
  <si>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</si>
  <si>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</si>
  <si>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</si>
  <si>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</si>
  <si>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</si>
  <si>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</si>
  <si>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</si>
  <si>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</si>
  <si>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</si>
  <si>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</si>
  <si>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</si>
  <si>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</si>
  <si>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</si>
  <si>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</si>
  <si>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</si>
  <si>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</si>
  <si>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</si>
  <si>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</si>
  <si>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</si>
  <si>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</si>
  <si>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</si>
  <si>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</si>
  <si>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</si>
  <si>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</si>
  <si>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</si>
  <si>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</si>
  <si>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</si>
  <si>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</si>
  <si>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</si>
  <si>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</si>
  <si>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</si>
  <si>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</si>
  <si>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</si>
  <si>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</si>
  <si>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</si>
  <si>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</si>
  <si>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</si>
  <si>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</si>
  <si>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</si>
  <si>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</si>
  <si>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</si>
  <si>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</si>
  <si>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</si>
  <si>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</si>
  <si>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</si>
  <si>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</si>
  <si>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</si>
  <si>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</si>
  <si>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</si>
  <si>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</si>
  <si>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</si>
  <si>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</si>
  <si>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</si>
  <si>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</si>
  <si>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</si>
  <si>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</si>
  <si>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</si>
  <si>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</si>
  <si>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</si>
  <si>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</si>
  <si>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</si>
  <si>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</si>
  <si>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</si>
  <si>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</si>
  <si>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</si>
  <si>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</si>
  <si>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</si>
  <si>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</si>
  <si>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</si>
  <si>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</si>
  <si>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</si>
  <si>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</si>
  <si>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</si>
  <si>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</si>
  <si>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</si>
  <si>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</si>
  <si>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</si>
  <si>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</si>
  <si>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</si>
  <si>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</si>
  <si>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</si>
  <si>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</si>
  <si>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</si>
  <si>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</si>
  <si>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</si>
  <si>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</si>
  <si>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</si>
  <si>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</si>
  <si>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</si>
  <si>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</si>
  <si>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</si>
  <si>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</si>
  <si>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</si>
  <si>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</si>
  <si>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</si>
  <si>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</si>
  <si>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</si>
  <si>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</si>
  <si>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</si>
  <si>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</si>
  <si>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</si>
  <si>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</si>
  <si>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</si>
  <si>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</si>
  <si>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</si>
  <si>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</si>
  <si>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</si>
  <si>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</si>
  <si>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</si>
  <si>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</si>
  <si>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</si>
  <si>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</si>
  <si>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</si>
  <si>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</si>
  <si>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</si>
  <si>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</si>
  <si>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</si>
  <si>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</si>
  <si>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</si>
  <si>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</si>
  <si>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</si>
  <si>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</si>
  <si>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</si>
  <si>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</si>
  <si>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</si>
  <si>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</si>
  <si>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</si>
  <si>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</si>
  <si>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</si>
  <si>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</si>
  <si>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</si>
  <si>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</si>
  <si>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</si>
  <si>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</si>
  <si>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</si>
  <si>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</si>
  <si>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</si>
  <si>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</si>
  <si>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</si>
  <si>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</si>
  <si>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</si>
  <si>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</si>
  <si>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</si>
  <si>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</si>
  <si>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</si>
  <si>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</si>
  <si>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</si>
  <si>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</si>
  <si>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</si>
  <si>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</si>
  <si>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</si>
  <si>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</si>
  <si>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</si>
  <si>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</si>
  <si>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</si>
  <si>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</si>
  <si>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</si>
  <si>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</si>
  <si>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</si>
  <si>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</si>
  <si>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</si>
  <si>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</si>
  <si>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</si>
  <si>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</si>
  <si>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</si>
  <si>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</si>
  <si>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</si>
  <si>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</si>
  <si>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</si>
  <si>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</si>
  <si>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</si>
  <si>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</si>
  <si>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</si>
  <si>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</si>
  <si>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</si>
  <si>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</si>
  <si>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</si>
  <si>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</si>
  <si>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</si>
  <si>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</si>
  <si>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</si>
  <si>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</si>
  <si>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</si>
  <si>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</si>
  <si>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</si>
  <si>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</si>
  <si>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</si>
  <si>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</si>
  <si>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</si>
  <si>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</si>
  <si>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</si>
  <si>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</si>
  <si>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</si>
  <si>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</si>
  <si>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</si>
  <si>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</si>
  <si>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</si>
  <si>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</si>
  <si>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</si>
  <si>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</si>
  <si>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</si>
  <si>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</si>
  <si>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</si>
  <si>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</si>
  <si>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</si>
  <si>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</si>
  <si>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</si>
  <si>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</si>
  <si>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</si>
  <si>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</si>
  <si>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</si>
  <si>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</si>
  <si>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</si>
  <si>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</si>
  <si>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</si>
  <si>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</si>
  <si>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</si>
  <si>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</si>
  <si>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</si>
  <si>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</si>
  <si>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</si>
  <si>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</si>
  <si>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</si>
  <si>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</si>
  <si>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</si>
  <si>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</si>
  <si>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</si>
  <si>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</si>
  <si>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</si>
  <si>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</si>
  <si>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</si>
  <si>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</si>
  <si>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</si>
  <si>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</si>
  <si>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</si>
  <si>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</si>
  <si>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</si>
  <si>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</si>
  <si>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</si>
  <si>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</si>
  <si>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</si>
  <si>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</si>
  <si>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</si>
  <si>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</si>
  <si>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</si>
  <si>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</si>
  <si>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</si>
  <si>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</si>
  <si>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</si>
  <si>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</si>
  <si>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</si>
  <si>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</si>
  <si>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</si>
  <si>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</si>
  <si>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</si>
  <si>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</si>
  <si>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</si>
  <si>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</si>
  <si>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</si>
  <si>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</si>
  <si>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</si>
  <si>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</si>
  <si>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</si>
  <si>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</si>
  <si>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</si>
  <si>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</si>
  <si>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</si>
  <si>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</si>
  <si>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</si>
  <si>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</si>
  <si>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</si>
  <si>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</si>
  <si>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</si>
  <si>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</si>
  <si>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</si>
  <si>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</si>
  <si>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</si>
  <si>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</si>
  <si>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</si>
  <si>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</si>
  <si>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</si>
  <si>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</si>
  <si>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</si>
  <si>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</si>
  <si>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</si>
  <si>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</si>
  <si>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</si>
  <si>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</si>
  <si>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</si>
  <si>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</si>
  <si>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</si>
  <si>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</si>
  <si>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</si>
  <si>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</si>
  <si>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</si>
  <si>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</si>
  <si>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</si>
  <si>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</si>
  <si>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</si>
  <si>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</si>
  <si>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</si>
  <si>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</si>
  <si>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</si>
  <si>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</si>
  <si>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</si>
  <si>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</si>
  <si>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</si>
  <si>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</si>
  <si>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</si>
  <si>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</si>
  <si>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</si>
  <si>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</si>
  <si>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</si>
  <si>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</si>
  <si>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</si>
  <si>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</si>
  <si>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</si>
  <si>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</si>
  <si>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</si>
  <si>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</si>
  <si>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</si>
  <si>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</si>
  <si>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</si>
  <si>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</si>
  <si>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</si>
  <si>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</si>
  <si>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</si>
  <si>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</si>
  <si>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</si>
  <si>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</si>
  <si>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</si>
  <si>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</si>
  <si>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</si>
  <si>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</si>
  <si>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</si>
  <si>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</si>
  <si>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</si>
  <si>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</si>
  <si>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</si>
  <si>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</si>
  <si>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</si>
  <si>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</si>
  <si>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</si>
  <si>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</si>
  <si>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</si>
  <si>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</si>
  <si>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</si>
  <si>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</si>
  <si>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</si>
  <si>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</si>
  <si>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</si>
  <si>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</si>
  <si>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</si>
  <si>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</si>
  <si>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</si>
  <si>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</si>
  <si>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</si>
  <si>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</si>
  <si>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</si>
  <si>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</si>
  <si>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</si>
  <si>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</si>
  <si>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</si>
  <si>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</si>
  <si>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</si>
  <si>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</si>
  <si>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</si>
  <si>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</si>
  <si>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</si>
  <si>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</si>
  <si>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</si>
  <si>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</si>
  <si>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</si>
  <si>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</si>
  <si>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</si>
  <si>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</si>
  <si>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</si>
  <si>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</si>
  <si>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</si>
  <si>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</si>
  <si>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</si>
  <si>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</si>
  <si>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</si>
  <si>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</si>
  <si>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</si>
  <si>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</si>
  <si>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</si>
  <si>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</si>
  <si>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</si>
  <si>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</si>
  <si>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</si>
  <si>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</si>
  <si>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</si>
  <si>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</si>
  <si>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</si>
  <si>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</si>
  <si>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</si>
  <si>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</si>
  <si>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</si>
  <si>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</si>
  <si>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</si>
  <si>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</si>
  <si>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</si>
  <si>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</si>
  <si>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</si>
  <si>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</si>
  <si>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</si>
  <si>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</si>
  <si>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</si>
  <si>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</si>
  <si>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</si>
  <si>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</si>
  <si>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</si>
  <si>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</si>
  <si>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</si>
  <si>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</si>
  <si>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</si>
  <si>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</si>
  <si>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</si>
  <si>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</si>
  <si>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</si>
  <si>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</si>
  <si>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</si>
  <si>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</si>
  <si>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</si>
  <si>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</si>
  <si>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</si>
  <si>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</si>
  <si>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</si>
  <si>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</si>
  <si>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</si>
  <si>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</si>
  <si>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</si>
  <si>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</si>
  <si>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</si>
  <si>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</si>
  <si>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</si>
  <si>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</si>
  <si>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</si>
  <si>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</si>
  <si>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</si>
  <si>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</si>
  <si>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</si>
  <si>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</si>
  <si>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</si>
  <si>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</si>
  <si>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</si>
  <si>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</si>
  <si>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</si>
  <si>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</si>
  <si>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</si>
  <si>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</si>
  <si>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</si>
  <si>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</si>
  <si>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</si>
  <si>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</si>
  <si>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</si>
  <si>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</si>
  <si>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</si>
  <si>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</si>
  <si>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</si>
  <si>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</si>
  <si>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</si>
  <si>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</si>
  <si>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</si>
  <si>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</si>
  <si>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</si>
  <si>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</si>
  <si>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</si>
  <si>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</si>
  <si>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</si>
  <si>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</si>
  <si>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</si>
  <si>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</si>
  <si>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</si>
  <si>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</si>
  <si>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</si>
  <si>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</si>
  <si>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</si>
  <si>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</si>
  <si>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</si>
  <si>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</si>
  <si>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</si>
  <si>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</si>
  <si>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</si>
  <si>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</si>
  <si>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</si>
  <si>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</si>
  <si>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</si>
  <si>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</si>
  <si>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</si>
  <si>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</si>
  <si>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</si>
  <si>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</si>
  <si>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</si>
  <si>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</si>
  <si>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</si>
  <si>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</si>
  <si>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</si>
  <si>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</si>
  <si>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</si>
  <si>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</si>
  <si>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</si>
  <si>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</si>
  <si>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</si>
  <si>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</si>
  <si>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</si>
  <si>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</si>
  <si>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</si>
  <si>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</si>
  <si>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</si>
  <si>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</si>
  <si>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</si>
  <si>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</si>
  <si>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</si>
  <si>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</si>
  <si>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</si>
  <si>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</si>
  <si>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</si>
  <si>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</si>
  <si>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</si>
  <si>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</si>
  <si>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</si>
  <si>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</si>
  <si>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</si>
  <si>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</si>
  <si>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</si>
  <si>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</si>
  <si>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</si>
  <si>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</si>
  <si>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</si>
  <si>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</si>
  <si>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</si>
  <si>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</si>
  <si>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</si>
  <si>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</si>
  <si>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</si>
  <si>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</si>
  <si>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</si>
  <si>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</si>
  <si>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</si>
  <si>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</si>
  <si>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</si>
  <si>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</si>
  <si>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</si>
  <si>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</si>
  <si>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</si>
  <si>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</si>
  <si>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</si>
  <si>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</si>
  <si>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</si>
  <si>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</si>
  <si>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</si>
  <si>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</si>
  <si>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</si>
  <si>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</si>
  <si>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</si>
  <si>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</si>
  <si>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</si>
  <si>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</si>
  <si>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</si>
  <si>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</si>
  <si>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</si>
  <si>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</si>
  <si>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</si>
  <si>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</si>
  <si>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</si>
  <si>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</si>
  <si>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</si>
  <si>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</si>
  <si>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</si>
  <si>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</si>
  <si>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</si>
  <si>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</si>
  <si>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</si>
  <si>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</si>
  <si>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</si>
  <si>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</si>
  <si>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</si>
  <si>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</si>
  <si>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</si>
  <si>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</si>
  <si>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</si>
  <si>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</si>
  <si>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</si>
  <si>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</si>
  <si>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</si>
  <si>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</si>
  <si>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</si>
  <si>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</si>
  <si>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</si>
  <si>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</si>
  <si>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</si>
  <si>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</si>
  <si>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</si>
  <si>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</si>
  <si>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</si>
  <si>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</si>
  <si>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</si>
  <si>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</si>
  <si>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</si>
  <si>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</si>
  <si>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</si>
  <si>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</si>
  <si>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</si>
  <si>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</si>
  <si>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</si>
  <si>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</si>
  <si>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</si>
  <si>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</si>
  <si>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</si>
  <si>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</si>
  <si>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</si>
  <si>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</si>
  <si>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</si>
  <si>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</si>
  <si>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</si>
  <si>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</si>
  <si>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</si>
  <si>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</si>
  <si>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</si>
  <si>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</si>
  <si>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</si>
  <si>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</si>
  <si>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</si>
  <si>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</si>
  <si>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</si>
  <si>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</si>
  <si>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</si>
  <si>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</si>
  <si>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</si>
  <si>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</si>
  <si>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</si>
  <si>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</si>
  <si>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</si>
  <si>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</si>
  <si>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</si>
  <si>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</si>
  <si>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</si>
  <si>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</si>
  <si>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</si>
  <si>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</si>
  <si>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</si>
  <si>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</si>
  <si>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</si>
  <si>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</si>
  <si>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</si>
  <si>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</si>
  <si>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</si>
  <si>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</si>
  <si>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</si>
  <si>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</si>
  <si>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</si>
  <si>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</si>
  <si>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</si>
  <si>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</si>
  <si>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</si>
  <si>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</si>
  <si>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</si>
  <si>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</si>
  <si>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</si>
  <si>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</si>
  <si>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</si>
  <si>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</si>
  <si>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</si>
  <si>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</si>
  <si>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</si>
  <si>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</si>
  <si>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</si>
  <si>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</si>
  <si>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</si>
  <si>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</si>
  <si>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</si>
  <si>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</si>
  <si>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</si>
  <si>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</si>
  <si>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</si>
  <si>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</si>
  <si>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</si>
  <si>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</si>
  <si>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</si>
  <si>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</si>
  <si>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</si>
  <si>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</si>
  <si>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</si>
  <si>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</si>
  <si>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</si>
  <si>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</si>
  <si>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</si>
  <si>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</si>
  <si>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</si>
  <si>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</si>
  <si>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</si>
  <si>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</si>
  <si>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</si>
  <si>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</si>
  <si>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</si>
  <si>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</si>
  <si>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</si>
  <si>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</si>
  <si>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</si>
  <si>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</si>
  <si>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</si>
  <si>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</si>
  <si>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</si>
  <si>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</si>
  <si>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</si>
  <si>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</si>
  <si>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</si>
  <si>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</si>
  <si>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</si>
  <si>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</si>
  <si>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</si>
  <si>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</si>
  <si>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</si>
  <si>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</si>
  <si>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</si>
  <si>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</si>
  <si>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</si>
  <si>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</si>
  <si>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</si>
  <si>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</si>
  <si>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</si>
  <si>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</si>
  <si>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</si>
  <si>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</si>
  <si>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</si>
  <si>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</si>
  <si>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</si>
  <si>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</si>
  <si>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</si>
  <si>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</si>
  <si>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</si>
  <si>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</si>
  <si>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</si>
  <si>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</si>
  <si>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</si>
  <si>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</si>
  <si>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</si>
  <si>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</si>
  <si>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</si>
  <si>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</si>
  <si>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</si>
  <si>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</si>
  <si>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</si>
  <si>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</si>
  <si>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</si>
  <si>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</si>
  <si>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</si>
  <si>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</si>
  <si>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</si>
  <si>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</si>
  <si>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</si>
  <si>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</si>
  <si>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</si>
  <si>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</si>
  <si>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</si>
  <si>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</si>
  <si>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</si>
  <si>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</si>
  <si>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</si>
  <si>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</si>
  <si>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</si>
  <si>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</si>
  <si>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</si>
  <si>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</si>
  <si>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</si>
  <si>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</si>
  <si>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</si>
  <si>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</si>
  <si>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</si>
  <si>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</si>
  <si>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</si>
  <si>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</si>
  <si>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</si>
  <si>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</si>
  <si>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</si>
  <si>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</si>
  <si>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</si>
  <si>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</si>
  <si>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</si>
  <si>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</si>
  <si>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</si>
  <si>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</si>
  <si>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</si>
  <si>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</si>
  <si>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</si>
  <si>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</si>
  <si>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</si>
  <si>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</si>
  <si>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</si>
  <si>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</si>
  <si>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</si>
  <si>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</si>
  <si>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</si>
  <si>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</si>
  <si>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</si>
  <si>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</si>
  <si>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</si>
  <si>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</si>
  <si>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</si>
  <si>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</si>
  <si>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</si>
  <si>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</si>
  <si>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</si>
  <si>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</si>
  <si>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</si>
  <si>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</si>
  <si>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</si>
  <si>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</si>
  <si>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</si>
  <si>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</si>
  <si>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</si>
  <si>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</si>
  <si>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</si>
  <si>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</si>
  <si>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</si>
  <si>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</si>
  <si>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</si>
  <si>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</si>
  <si>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</si>
  <si>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</si>
  <si>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</si>
  <si>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</si>
  <si>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</si>
  <si>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</si>
  <si>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</si>
  <si>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</si>
  <si>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</si>
  <si>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</si>
  <si>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</si>
  <si>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</si>
  <si>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</si>
  <si>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</si>
  <si>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</si>
  <si>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</si>
  <si>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</si>
  <si>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</si>
  <si>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</si>
  <si>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</si>
  <si>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</si>
  <si>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</si>
  <si>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</si>
  <si>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</si>
  <si>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</si>
  <si>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</si>
  <si>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</si>
  <si>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</si>
  <si>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</si>
  <si>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</si>
  <si>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</si>
  <si>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</si>
  <si>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</si>
  <si>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</si>
  <si>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</si>
  <si>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</si>
  <si>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</si>
  <si>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</si>
  <si>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</si>
  <si>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</si>
  <si>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</si>
  <si>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</si>
  <si>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</si>
  <si>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</si>
  <si>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</si>
  <si>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</si>
  <si>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</si>
  <si>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</si>
  <si>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</si>
  <si>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</si>
  <si>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</si>
  <si>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</si>
  <si>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</si>
  <si>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</si>
  <si>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</si>
  <si>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</si>
  <si>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</si>
  <si>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</si>
  <si>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</si>
  <si>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</si>
  <si>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</si>
  <si>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</si>
  <si>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</si>
  <si>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</si>
  <si>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</si>
  <si>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</si>
  <si>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</si>
  <si>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</si>
  <si>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</si>
  <si>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</si>
  <si>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</si>
  <si>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</si>
  <si>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</si>
  <si>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</si>
  <si>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</si>
  <si>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</si>
  <si>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</si>
  <si>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</si>
  <si>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</si>
  <si>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</si>
  <si>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</si>
  <si>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</si>
  <si>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</si>
  <si>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</si>
  <si>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</si>
  <si>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</si>
  <si>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</si>
  <si>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</si>
  <si>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</si>
  <si>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</si>
  <si>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</si>
  <si>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</si>
  <si>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</si>
  <si>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</si>
  <si>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</si>
  <si>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</si>
  <si>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</si>
  <si>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</si>
  <si>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</si>
  <si>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</si>
  <si>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</si>
  <si>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</si>
  <si>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</si>
  <si>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</si>
  <si>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</si>
  <si>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</si>
  <si>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</si>
  <si>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</si>
  <si>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</si>
  <si>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</si>
  <si>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</si>
  <si>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</si>
  <si>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</si>
  <si>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</si>
  <si>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</si>
  <si>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</si>
  <si>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</si>
  <si>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</si>
  <si>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</si>
  <si>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</si>
  <si>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</si>
  <si>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</si>
  <si>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</si>
  <si>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</si>
  <si>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</si>
  <si>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</si>
  <si>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</si>
  <si>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</si>
  <si>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</si>
  <si>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</si>
  <si>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</si>
  <si>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</si>
  <si>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</si>
  <si>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</si>
  <si>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</si>
  <si>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</si>
  <si>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</si>
  <si>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</si>
  <si>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</si>
  <si>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</si>
  <si>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</si>
  <si>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</si>
  <si>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</si>
  <si>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</si>
  <si>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</si>
  <si>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</si>
  <si>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</si>
  <si>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</si>
  <si>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</si>
  <si>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</si>
  <si>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</si>
  <si>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</si>
  <si>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</si>
  <si>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</si>
  <si>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</si>
  <si>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</si>
  <si>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</si>
  <si>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</si>
  <si>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</si>
  <si>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</si>
  <si>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</si>
  <si>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</si>
  <si>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</si>
  <si>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</si>
  <si>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</si>
  <si>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</si>
  <si>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</si>
  <si>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</si>
  <si>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</si>
  <si>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</si>
  <si>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</si>
  <si>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</si>
  <si>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</si>
  <si>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</si>
  <si>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</si>
  <si>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</si>
  <si>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</si>
  <si>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</si>
  <si>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</si>
  <si>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</si>
  <si>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</si>
  <si>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</si>
  <si>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</si>
  <si>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</si>
  <si>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</si>
  <si>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</si>
  <si>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</si>
  <si>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</si>
  <si>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</si>
  <si>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</si>
  <si>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</si>
  <si>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</si>
  <si>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</si>
  <si>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</si>
  <si>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</si>
  <si>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</si>
  <si>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</si>
  <si>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</si>
  <si>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</si>
  <si>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</si>
  <si>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</si>
  <si>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</si>
  <si>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</si>
  <si>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</si>
  <si>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</si>
  <si>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</si>
  <si>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</si>
  <si>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</si>
  <si>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</si>
  <si>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</si>
  <si>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</si>
  <si>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</si>
  <si>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</si>
  <si>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</si>
  <si>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</si>
  <si>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</si>
  <si>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</si>
  <si>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</si>
  <si>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</si>
  <si>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</si>
  <si>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</si>
  <si>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</si>
  <si>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</si>
  <si>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</si>
  <si>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</si>
  <si>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</si>
  <si>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</si>
  <si>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</si>
  <si>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</si>
  <si>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</si>
  <si>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</si>
  <si>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</si>
  <si>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</si>
  <si>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</si>
  <si>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</si>
  <si>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</si>
  <si>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</si>
  <si>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</si>
  <si>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</si>
  <si>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</si>
  <si>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</si>
  <si>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</si>
  <si>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</si>
  <si>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</si>
  <si>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</si>
  <si>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</si>
  <si>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</si>
  <si>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</si>
  <si>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</si>
  <si>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</si>
  <si>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</si>
  <si>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</si>
  <si>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</si>
  <si>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</si>
  <si>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</si>
  <si>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</si>
  <si>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</si>
  <si>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</si>
  <si>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</si>
  <si>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</si>
  <si>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</si>
  <si>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</si>
  <si>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</si>
  <si>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</si>
  <si>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</si>
  <si>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</si>
  <si>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</si>
  <si>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</si>
  <si>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</si>
  <si>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</si>
  <si>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</si>
  <si>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</si>
  <si>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</si>
  <si>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</si>
  <si>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</si>
  <si>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</si>
  <si>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</si>
  <si>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</si>
  <si>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</si>
  <si>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</si>
  <si>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</si>
  <si>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</si>
  <si>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</si>
  <si>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</si>
  <si>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</si>
  <si>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</si>
  <si>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</si>
  <si>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</si>
  <si>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</si>
  <si>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</si>
  <si>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</si>
  <si>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</si>
  <si>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</si>
  <si>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</si>
  <si>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</si>
  <si>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</si>
  <si>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</si>
  <si>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</si>
  <si>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</si>
  <si>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</si>
  <si>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</si>
  <si>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</si>
  <si>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</si>
  <si>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</si>
  <si>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</si>
  <si>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</si>
  <si>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</si>
  <si>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</si>
  <si>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</si>
  <si>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</si>
  <si>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</si>
  <si>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</si>
  <si>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</si>
  <si>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</si>
  <si>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</si>
  <si>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</si>
  <si>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</si>
  <si>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</si>
  <si>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</si>
  <si>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</si>
  <si>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</si>
  <si>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</si>
  <si>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</si>
  <si>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</si>
  <si>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</si>
  <si>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</si>
  <si>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</si>
  <si>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</si>
  <si>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</si>
  <si>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</si>
  <si>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</si>
  <si>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</si>
  <si>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</si>
  <si>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</si>
  <si>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</si>
  <si>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</si>
  <si>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</si>
  <si>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</si>
  <si>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</si>
  <si>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</si>
  <si>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</si>
  <si>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</si>
  <si>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</si>
  <si>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</si>
  <si>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</si>
  <si>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</si>
  <si>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</si>
  <si>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</si>
  <si>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</si>
  <si>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</si>
  <si>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</si>
  <si>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</si>
  <si>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</si>
  <si>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</si>
  <si>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</si>
  <si>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</si>
  <si>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</si>
  <si>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</si>
  <si>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</si>
  <si>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</si>
  <si>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</si>
  <si>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</si>
  <si>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</si>
  <si>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</si>
  <si>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</si>
  <si>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</si>
  <si>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</si>
  <si>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</si>
  <si>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</si>
  <si>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</si>
  <si>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</si>
  <si>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</si>
  <si>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</si>
  <si>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</si>
  <si>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</si>
  <si>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</si>
  <si>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</si>
  <si>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</si>
  <si>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</si>
  <si>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</si>
  <si>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</si>
  <si>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</si>
  <si>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</si>
  <si>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</si>
  <si>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</si>
  <si>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</si>
  <si>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</si>
  <si>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</si>
  <si>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</si>
  <si>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</si>
  <si>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</si>
  <si>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</si>
  <si>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</si>
  <si>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</si>
  <si>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</si>
  <si>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</si>
  <si>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</si>
  <si>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</si>
  <si>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</si>
  <si>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</si>
  <si>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</si>
  <si>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</si>
  <si>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</si>
  <si>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</si>
  <si>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</si>
  <si>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</si>
  <si>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</si>
  <si>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</si>
  <si>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</si>
  <si>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</si>
  <si>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</si>
  <si>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</si>
  <si>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</si>
  <si>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</si>
  <si>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</si>
  <si>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</si>
  <si>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</si>
  <si>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</si>
  <si>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</si>
  <si>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</si>
  <si>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</si>
  <si>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</si>
  <si>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</si>
  <si>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</si>
  <si>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</si>
  <si>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</si>
  <si>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</si>
  <si>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</si>
  <si>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</si>
  <si>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</si>
  <si>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</si>
  <si>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</si>
  <si>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</si>
  <si>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</si>
  <si>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</si>
  <si>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</si>
  <si>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</si>
  <si>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</si>
  <si>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</si>
  <si>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</si>
  <si>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</si>
  <si>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</si>
  <si>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</si>
  <si>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</si>
  <si>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</si>
  <si>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</si>
  <si>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</si>
  <si>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</si>
  <si>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</si>
  <si>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</si>
  <si>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</si>
  <si>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</si>
  <si>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</si>
  <si>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</si>
  <si>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</si>
  <si>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</si>
  <si>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</si>
  <si>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</si>
  <si>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</si>
  <si>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</si>
  <si>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</si>
  <si>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</si>
  <si>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</si>
  <si>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</si>
  <si>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</si>
  <si>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</si>
  <si>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</si>
  <si>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</si>
  <si>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</si>
  <si>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</si>
  <si>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</si>
  <si>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</si>
  <si>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</si>
  <si>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</si>
  <si>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</si>
  <si>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</si>
  <si>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</si>
  <si>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</si>
  <si>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</si>
  <si>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</si>
  <si>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</si>
  <si>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</si>
  <si>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</si>
  <si>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</si>
  <si>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</si>
  <si>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</si>
  <si>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</si>
  <si>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</si>
  <si>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</si>
  <si>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</si>
  <si>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</si>
  <si>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</si>
  <si>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</si>
  <si>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</si>
  <si>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</si>
  <si>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</si>
  <si>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</si>
  <si>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</si>
  <si>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</si>
  <si>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</si>
  <si>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</si>
  <si>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</si>
  <si>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</si>
  <si>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</si>
  <si>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</si>
  <si>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</si>
  <si>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</si>
  <si>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</si>
  <si>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</si>
  <si>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</si>
  <si>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</si>
  <si>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</si>
  <si>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</si>
  <si>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</si>
  <si>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</si>
  <si>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</si>
  <si>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</si>
  <si>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</si>
  <si>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</si>
  <si>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</si>
  <si>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</si>
  <si>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</si>
  <si>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</si>
  <si>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</si>
  <si>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</si>
  <si>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</si>
  <si>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</si>
  <si>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</si>
  <si>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</si>
  <si>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</si>
  <si>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</si>
  <si>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</si>
  <si>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</si>
  <si>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</si>
  <si>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</si>
  <si>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</si>
  <si>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</si>
  <si>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</si>
  <si>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</si>
  <si>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</si>
  <si>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</si>
  <si>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</si>
  <si>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</si>
  <si>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</si>
  <si>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</si>
  <si>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</si>
  <si>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</si>
  <si>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</si>
  <si>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</si>
  <si>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</si>
  <si>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</si>
  <si>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</si>
  <si>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</si>
  <si>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</si>
  <si>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</si>
  <si>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</si>
  <si>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</si>
  <si>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</si>
  <si>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</si>
  <si>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</si>
  <si>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</si>
  <si>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</si>
  <si>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</si>
  <si>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</si>
  <si>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</si>
  <si>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</si>
  <si>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</si>
  <si>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</si>
  <si>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</si>
  <si>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</si>
  <si>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</si>
  <si>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</si>
  <si>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</si>
  <si>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</si>
  <si>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</si>
  <si>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</si>
  <si>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</si>
  <si>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</si>
  <si>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</si>
  <si>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</si>
  <si>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</si>
  <si>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</si>
  <si>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</si>
  <si>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</si>
  <si>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</si>
  <si>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</si>
  <si>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</si>
  <si>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</si>
  <si>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</si>
  <si>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</si>
  <si>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</si>
  <si>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</si>
  <si>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</si>
  <si>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</si>
  <si>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</si>
  <si>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</si>
  <si>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</si>
  <si>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</si>
  <si>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</si>
  <si>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</si>
  <si>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</si>
  <si>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</si>
  <si>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</si>
  <si>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</si>
  <si>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</si>
  <si>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</si>
  <si>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</si>
  <si>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</si>
  <si>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</si>
  <si>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</si>
  <si>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</si>
  <si>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</si>
  <si>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</si>
  <si>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</si>
  <si>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</si>
  <si>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</si>
  <si>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</si>
  <si>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</si>
  <si>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</si>
  <si>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</si>
  <si>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</si>
  <si>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</si>
  <si>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</si>
  <si>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</si>
  <si>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</si>
  <si>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</si>
  <si>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</si>
  <si>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</si>
  <si>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</si>
  <si>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</si>
  <si>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</si>
  <si>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</si>
  <si>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</si>
  <si>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</si>
  <si>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</si>
  <si>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</si>
  <si>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</si>
  <si>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</si>
  <si>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</si>
  <si>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</si>
  <si>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</si>
  <si>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</si>
  <si>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</si>
  <si>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</si>
  <si>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</si>
  <si>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</si>
  <si>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</si>
  <si>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</si>
  <si>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</si>
  <si>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</si>
  <si>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</si>
  <si>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</si>
  <si>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</si>
  <si>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</si>
  <si>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</si>
  <si>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</si>
  <si>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</si>
  <si>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</si>
  <si>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</si>
  <si>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</si>
  <si>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</si>
  <si>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</si>
  <si>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</si>
  <si>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</si>
  <si>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</si>
  <si>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</si>
  <si>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</si>
  <si>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</si>
  <si>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</si>
  <si>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</si>
  <si>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</si>
  <si>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</si>
  <si>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</si>
  <si>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</si>
  <si>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</si>
  <si>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</si>
  <si>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</si>
  <si>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</si>
  <si>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</si>
  <si>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</si>
  <si>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</si>
  <si>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</si>
  <si>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</si>
  <si>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</si>
  <si>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</si>
  <si>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</si>
  <si>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</si>
  <si>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</si>
  <si>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</si>
  <si>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</si>
  <si>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</si>
  <si>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</si>
  <si>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</si>
  <si>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</si>
  <si>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</si>
  <si>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</si>
  <si>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</si>
  <si>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</si>
  <si>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</si>
  <si>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</si>
  <si>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</si>
  <si>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</si>
  <si>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</si>
  <si>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</si>
  <si>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</si>
  <si>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</si>
  <si>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</si>
  <si>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</si>
  <si>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</si>
  <si>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</si>
  <si>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</si>
  <si>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</si>
  <si>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</si>
  <si>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</si>
  <si>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</si>
  <si>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</si>
  <si>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</si>
  <si>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</si>
  <si>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</si>
  <si>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</si>
  <si>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</si>
  <si>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</si>
  <si>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</si>
  <si>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</si>
  <si>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</si>
  <si>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</si>
  <si>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</si>
  <si>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</si>
  <si>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</si>
  <si>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</si>
  <si>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</si>
  <si>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</si>
  <si>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</si>
  <si>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</si>
  <si>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</si>
  <si>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</si>
  <si>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</si>
  <si>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</si>
  <si>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</si>
  <si>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</si>
  <si>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</si>
  <si>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</si>
  <si>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</si>
  <si>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</si>
  <si>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</si>
  <si>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</si>
  <si>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</si>
  <si>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</si>
  <si>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</si>
  <si>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</si>
  <si>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</si>
  <si>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</si>
  <si>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</si>
  <si>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</si>
  <si>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</si>
  <si>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</si>
  <si>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</si>
  <si>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</si>
  <si>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</si>
  <si>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</si>
  <si>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</si>
  <si>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</si>
  <si>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</si>
  <si>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</si>
  <si>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</si>
  <si>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</si>
  <si>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</si>
  <si>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</si>
  <si>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</si>
  <si>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</si>
  <si>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</si>
  <si>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</si>
  <si>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</si>
  <si>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</si>
  <si>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</si>
  <si>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</si>
  <si>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</si>
  <si>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</si>
  <si>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</si>
  <si>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</si>
  <si>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</si>
  <si>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</si>
  <si>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</si>
  <si>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</si>
  <si>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</si>
  <si>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</si>
  <si>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</si>
  <si>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</si>
  <si>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</si>
  <si>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</si>
  <si>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</si>
  <si>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</si>
  <si>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</si>
  <si>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</si>
  <si>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</si>
  <si>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</si>
  <si>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</si>
  <si>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</si>
  <si>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</si>
  <si>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</si>
  <si>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</si>
  <si>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</si>
  <si>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</si>
  <si>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</si>
  <si>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</si>
  <si>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</si>
  <si>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</si>
  <si>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</si>
  <si>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</si>
  <si>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</si>
  <si>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</si>
  <si>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</si>
  <si>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</si>
  <si>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</si>
  <si>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</si>
  <si>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</si>
  <si>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</si>
  <si>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</si>
  <si>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</si>
  <si>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</si>
  <si>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</si>
  <si>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</si>
  <si>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</si>
  <si>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</si>
  <si>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</si>
  <si>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</si>
  <si>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</si>
  <si>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</si>
  <si>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</si>
  <si>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</si>
  <si>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</si>
  <si>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</si>
  <si>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</si>
  <si>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</si>
  <si>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</si>
  <si>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</si>
  <si>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</si>
  <si>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</si>
  <si>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</si>
  <si>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</si>
  <si>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</si>
  <si>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</si>
  <si>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</si>
  <si>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</si>
  <si>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</si>
  <si>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</si>
  <si>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</si>
  <si>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</si>
  <si>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</si>
  <si>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</si>
  <si>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</si>
  <si>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</si>
  <si>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</si>
  <si>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</si>
  <si>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</si>
  <si>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</si>
  <si>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</si>
  <si>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</si>
  <si>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</si>
  <si>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</si>
  <si>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</si>
  <si>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</si>
  <si>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</si>
  <si>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</si>
  <si>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</si>
  <si>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</si>
  <si>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</si>
  <si>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</si>
  <si>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</si>
  <si>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</si>
  <si>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</si>
  <si>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</si>
  <si>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</si>
  <si>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</si>
  <si>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</si>
  <si>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</si>
  <si>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</si>
  <si>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</si>
  <si>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</si>
  <si>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</si>
  <si>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</si>
  <si>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</si>
  <si>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</si>
  <si>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</si>
  <si>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</si>
  <si>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</si>
  <si>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</si>
  <si>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</si>
  <si>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</si>
  <si>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</si>
  <si>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</si>
  <si>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</si>
  <si>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</si>
  <si>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</si>
  <si>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</si>
  <si>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</si>
  <si>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</si>
  <si>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</si>
  <si>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</si>
  <si>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</si>
  <si>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</si>
  <si>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</si>
  <si>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</si>
  <si>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</si>
  <si>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</si>
  <si>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</si>
  <si>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</si>
  <si>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</si>
  <si>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</si>
  <si>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</si>
  <si>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</si>
  <si>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</si>
  <si>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</si>
  <si>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</si>
  <si>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</si>
  <si>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</si>
  <si>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</si>
  <si>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</si>
  <si>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</si>
  <si>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</si>
  <si>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</si>
  <si>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</si>
  <si>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</si>
  <si>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</si>
  <si>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</si>
  <si>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</si>
  <si>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</si>
  <si>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</si>
  <si>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</si>
  <si>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</si>
  <si>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</si>
  <si>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</si>
  <si>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</si>
  <si>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</si>
  <si>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</si>
  <si>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</si>
  <si>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</si>
  <si>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</si>
  <si>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</si>
  <si>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</si>
  <si>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</si>
  <si>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</si>
  <si>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</si>
  <si>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</si>
  <si>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</si>
  <si>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</si>
  <si>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</si>
  <si>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</si>
  <si>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</si>
  <si>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</si>
  <si>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</si>
  <si>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</si>
  <si>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</si>
  <si>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</si>
  <si>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</si>
  <si>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</si>
  <si>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</si>
  <si>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</si>
  <si>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</si>
  <si>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</si>
  <si>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</si>
  <si>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</si>
  <si>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</si>
  <si>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</si>
  <si>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</si>
  <si>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</si>
  <si>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</si>
  <si>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</si>
  <si>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</si>
  <si>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</si>
  <si>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</si>
  <si>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</si>
  <si>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</si>
  <si>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</si>
  <si>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</si>
  <si>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</si>
  <si>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</si>
  <si>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</si>
  <si>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</si>
  <si>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</si>
  <si>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</si>
  <si>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</si>
  <si>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</si>
  <si>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</si>
  <si>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</si>
  <si>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</si>
  <si>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</si>
  <si>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</si>
  <si>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</si>
  <si>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</si>
  <si>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</si>
  <si>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</si>
  <si>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</si>
  <si>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</si>
  <si>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</si>
  <si>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</si>
  <si>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</si>
  <si>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</si>
  <si>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</si>
  <si>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</si>
  <si>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</si>
  <si>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</si>
  <si>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</si>
  <si>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</si>
  <si>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</si>
  <si>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</si>
  <si>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</si>
  <si>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</si>
  <si>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</si>
  <si>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</si>
  <si>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</si>
  <si>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</si>
  <si>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</si>
  <si>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</si>
  <si>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</si>
  <si>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</si>
  <si>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</si>
  <si>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</si>
  <si>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</si>
  <si>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</si>
  <si>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</si>
  <si>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</si>
  <si>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</si>
  <si>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</si>
  <si>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</si>
  <si>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</si>
  <si>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</si>
  <si>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</si>
  <si>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</si>
  <si>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</si>
  <si>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</si>
  <si>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</si>
  <si>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</si>
  <si>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</si>
  <si>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</si>
  <si>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</si>
  <si>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</si>
  <si>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</si>
  <si>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</si>
  <si>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</si>
  <si>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</si>
  <si>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</si>
  <si>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</si>
  <si>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</si>
  <si>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</si>
  <si>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</si>
  <si>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</si>
  <si>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</si>
  <si>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</si>
  <si>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</si>
  <si>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</si>
  <si>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</si>
  <si>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</si>
  <si>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</si>
  <si>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</si>
  <si>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</si>
  <si>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</si>
  <si>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</si>
  <si>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</si>
  <si>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</si>
  <si>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</si>
  <si>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</si>
  <si>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</si>
  <si>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</si>
  <si>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</si>
  <si>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</si>
  <si>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</si>
  <si>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</si>
  <si>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</si>
  <si>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</si>
  <si>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</si>
  <si>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</si>
  <si>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</si>
  <si>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</si>
  <si>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</si>
  <si>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</si>
  <si>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</si>
  <si>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</si>
  <si>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</si>
  <si>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</si>
  <si>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</si>
  <si>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</si>
  <si>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</si>
  <si>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</si>
  <si>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</si>
  <si>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</si>
  <si>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</si>
  <si>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</si>
  <si>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</si>
  <si>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</si>
  <si>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</si>
  <si>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</si>
  <si>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</si>
  <si>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</si>
  <si>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</si>
  <si>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</si>
  <si>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</si>
  <si>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</si>
  <si>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</si>
  <si>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</si>
  <si>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</si>
  <si>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</si>
  <si>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</si>
  <si>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</si>
  <si>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</si>
  <si>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</si>
  <si>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</si>
  <si>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</si>
  <si>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</si>
  <si>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</si>
  <si>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</si>
  <si>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</si>
  <si>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</si>
  <si>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</si>
  <si>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</si>
  <si>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</si>
  <si>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</si>
  <si>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</si>
  <si>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</si>
  <si>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</si>
  <si>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</si>
  <si>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</si>
  <si>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</si>
  <si>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</si>
  <si>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</si>
  <si>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</si>
  <si>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</si>
  <si>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</si>
  <si>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</si>
  <si>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</si>
  <si>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</si>
  <si>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</si>
  <si>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</si>
  <si>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</si>
  <si>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</si>
  <si>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</si>
  <si>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</si>
  <si>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</si>
  <si>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</si>
  <si>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</si>
  <si>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</si>
  <si>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</si>
  <si>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</si>
  <si>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</si>
  <si>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</si>
  <si>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</si>
  <si>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</si>
  <si>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</si>
  <si>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</si>
  <si>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</si>
  <si>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</si>
  <si>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</si>
  <si>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</si>
  <si>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</si>
  <si>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</si>
  <si>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</si>
  <si>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</si>
  <si>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</si>
  <si>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</si>
  <si>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</si>
  <si>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</si>
  <si>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</si>
  <si>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</si>
  <si>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</si>
  <si>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</si>
  <si>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</si>
  <si>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</si>
  <si>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</si>
  <si>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</si>
  <si>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</si>
  <si>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</si>
  <si>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</si>
  <si>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</si>
  <si>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</si>
  <si>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</si>
  <si>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</si>
  <si>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</si>
  <si>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</si>
  <si>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</si>
  <si>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</si>
  <si>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</si>
  <si>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</si>
  <si>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</si>
  <si>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</si>
  <si>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</si>
  <si>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</si>
  <si>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</si>
  <si>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</si>
  <si>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</si>
  <si>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</si>
  <si>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</si>
  <si>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</si>
  <si>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</si>
  <si>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</si>
  <si>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</si>
  <si>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</si>
  <si>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</si>
  <si>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</si>
  <si>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</si>
  <si>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</si>
  <si>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</si>
  <si>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</si>
  <si>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</si>
  <si>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</si>
  <si>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</si>
  <si>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</si>
  <si>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</si>
  <si>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</si>
  <si>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</si>
  <si>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</si>
  <si>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</si>
  <si>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</si>
  <si>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</si>
  <si>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</si>
  <si>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</si>
  <si>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</si>
  <si>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</si>
  <si>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</si>
  <si>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</si>
  <si>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</si>
  <si>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</si>
  <si>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</si>
  <si>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</si>
  <si>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</si>
  <si>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</si>
  <si>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</si>
  <si>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</si>
  <si>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</si>
  <si>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</si>
  <si>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</si>
  <si>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</si>
  <si>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</si>
  <si>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</si>
  <si>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</si>
  <si>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</si>
  <si>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</si>
  <si>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</si>
  <si>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</si>
  <si>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</si>
  <si>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</si>
  <si>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</si>
  <si>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</si>
  <si>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</si>
  <si>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</si>
  <si>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</si>
  <si>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</si>
  <si>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</si>
  <si>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</si>
  <si>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</si>
  <si>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</si>
  <si>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</si>
  <si>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</si>
  <si>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</si>
  <si>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</si>
  <si>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</si>
  <si>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</si>
  <si>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</si>
  <si>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</si>
  <si>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</si>
  <si>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</si>
  <si>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</si>
  <si>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</si>
  <si>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</si>
  <si>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</si>
  <si>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</si>
  <si>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</si>
  <si>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</si>
  <si>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</si>
  <si>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</si>
  <si>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</si>
  <si>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</si>
  <si>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</si>
  <si>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</si>
  <si>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</si>
  <si>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</si>
  <si>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</si>
  <si>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</si>
  <si>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</si>
  <si>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</si>
  <si>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</si>
  <si>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</si>
  <si>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</si>
  <si>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</si>
  <si>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</si>
  <si>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</si>
  <si>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</si>
  <si>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</si>
  <si>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</si>
  <si>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</si>
  <si>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</si>
  <si>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</si>
  <si>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</si>
  <si>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</si>
  <si>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</si>
  <si>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</si>
  <si>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</si>
  <si>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</si>
  <si>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</si>
  <si>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</si>
  <si>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</si>
  <si>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</si>
  <si>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</si>
  <si>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</si>
  <si>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</si>
  <si>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</si>
  <si>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</si>
  <si>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</si>
  <si>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</si>
  <si>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</si>
  <si>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</si>
  <si>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</si>
  <si>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</si>
  <si>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</si>
  <si>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</si>
  <si>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</si>
  <si>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</si>
  <si>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</si>
  <si>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</si>
  <si>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</si>
  <si>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</si>
  <si>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</si>
  <si>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</si>
  <si>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</si>
  <si>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</si>
  <si>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</si>
  <si>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</si>
  <si>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</si>
  <si>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</si>
  <si>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</si>
  <si>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</si>
  <si>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</si>
  <si>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</si>
  <si>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</si>
  <si>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</si>
  <si>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</si>
  <si>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</si>
  <si>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</si>
  <si>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</si>
  <si>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</si>
  <si>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</si>
  <si>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</si>
  <si>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</si>
  <si>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</si>
  <si>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</si>
  <si>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</si>
  <si>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</si>
  <si>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</si>
  <si>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</si>
  <si>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</si>
  <si>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</si>
  <si>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</si>
  <si>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</si>
  <si>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</si>
  <si>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</si>
  <si>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</si>
  <si>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</si>
  <si>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</si>
  <si>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</si>
  <si>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</si>
  <si>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</si>
  <si>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</si>
  <si>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</si>
  <si>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</si>
  <si>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</si>
  <si>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</si>
  <si>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</si>
  <si>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</si>
  <si>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</si>
  <si>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</si>
  <si>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</si>
  <si>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</si>
  <si>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</si>
  <si>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</si>
  <si>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</si>
  <si>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</si>
  <si>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</si>
  <si>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</si>
  <si>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</si>
  <si>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</si>
  <si>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</si>
  <si>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</si>
  <si>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</si>
  <si>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</si>
  <si>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</si>
  <si>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</si>
  <si>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</si>
  <si>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</si>
  <si>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</si>
  <si>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</si>
  <si>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</si>
  <si>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</si>
  <si>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</si>
  <si>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</si>
  <si>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</si>
  <si>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</si>
  <si>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</si>
  <si>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</si>
  <si>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</si>
  <si>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</si>
  <si>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</si>
  <si>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</si>
  <si>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</si>
  <si>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</si>
  <si>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</si>
  <si>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</si>
  <si>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</si>
  <si>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</si>
  <si>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</si>
  <si>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</si>
  <si>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</si>
  <si>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</si>
  <si>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</si>
  <si>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</si>
  <si>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</si>
  <si>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</si>
  <si>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</si>
  <si>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</si>
  <si>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</si>
  <si>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</si>
  <si>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</si>
  <si>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</si>
  <si>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</si>
  <si>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</si>
  <si>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</si>
  <si>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</si>
  <si>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</si>
  <si>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</si>
  <si>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</si>
  <si>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</si>
  <si>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</si>
  <si>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</si>
  <si>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</si>
  <si>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</si>
  <si>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</si>
  <si>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</si>
  <si>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</si>
  <si>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</si>
  <si>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</si>
  <si>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</si>
  <si>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</si>
  <si>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</si>
  <si>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</si>
  <si>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</si>
  <si>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</si>
  <si>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</si>
  <si>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</si>
  <si>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</si>
  <si>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</si>
  <si>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</si>
  <si>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</si>
  <si>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</si>
  <si>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</si>
  <si>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</si>
  <si>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</si>
  <si>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</si>
  <si>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</si>
  <si>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</si>
  <si>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</si>
  <si>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</si>
  <si>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</si>
  <si>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</si>
  <si>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</si>
  <si>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</si>
  <si>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</si>
  <si>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</si>
  <si>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</si>
  <si>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</si>
  <si>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</si>
  <si>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</si>
  <si>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</si>
  <si>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</si>
  <si>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</si>
  <si>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</si>
  <si>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</si>
  <si>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</si>
  <si>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</si>
  <si>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</si>
  <si>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</si>
  <si>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</si>
  <si>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</si>
  <si>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</si>
  <si>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</si>
  <si>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</si>
  <si>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</si>
  <si>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</si>
  <si>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</si>
  <si>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</si>
  <si>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</si>
  <si>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</si>
  <si>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</si>
  <si>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</si>
  <si>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</si>
  <si>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</si>
  <si>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</si>
  <si>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</si>
  <si>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</si>
  <si>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</si>
  <si>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</si>
  <si>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</si>
  <si>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</si>
  <si>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</si>
  <si>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</si>
  <si>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</si>
  <si>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</si>
  <si>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</si>
  <si>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</si>
  <si>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</si>
  <si>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</si>
  <si>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</si>
  <si>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</si>
  <si>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</si>
  <si>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</si>
  <si>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</si>
  <si>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</si>
  <si>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</si>
  <si>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</si>
  <si>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</si>
  <si>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</si>
  <si>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</si>
  <si>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</si>
  <si>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</si>
  <si>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</si>
  <si>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</si>
  <si>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</si>
  <si>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</si>
  <si>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</si>
  <si>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</si>
  <si>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</si>
  <si>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</si>
  <si>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</si>
  <si>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</si>
  <si>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</si>
  <si>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</si>
  <si>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</si>
  <si>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</si>
  <si>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</si>
  <si>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</si>
  <si>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</si>
  <si>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</si>
  <si>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</si>
  <si>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</si>
  <si>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</si>
  <si>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</si>
  <si>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</si>
  <si>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</si>
  <si>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</si>
  <si>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</si>
  <si>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</si>
  <si>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</si>
  <si>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</si>
  <si>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</si>
  <si>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</si>
  <si>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</si>
  <si>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</si>
  <si>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</si>
  <si>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</si>
  <si>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</si>
  <si>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</si>
  <si>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</si>
  <si>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</si>
  <si>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</si>
  <si>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</si>
  <si>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</si>
  <si>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</si>
  <si>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</si>
  <si>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</si>
  <si>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</si>
  <si>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</si>
  <si>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</si>
  <si>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</si>
  <si>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</si>
  <si>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</si>
  <si>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</si>
  <si>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</si>
  <si>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</si>
  <si>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</si>
  <si>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</si>
  <si>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</si>
  <si>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</si>
  <si>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</si>
  <si>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</si>
  <si>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</si>
  <si>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</si>
  <si>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</si>
  <si>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</si>
  <si>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</si>
  <si>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</si>
  <si>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</si>
  <si>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</si>
  <si>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</si>
  <si>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</si>
  <si>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</si>
  <si>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</si>
  <si>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</si>
  <si>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</si>
  <si>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</si>
  <si>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</si>
  <si>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</si>
  <si>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</si>
  <si>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</si>
  <si>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</si>
  <si>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</si>
  <si>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</si>
  <si>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</si>
  <si>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</si>
  <si>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</si>
  <si>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</si>
  <si>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</si>
  <si>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</si>
  <si>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</si>
  <si>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</si>
  <si>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</si>
  <si>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</si>
  <si>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</si>
  <si>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</si>
  <si>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</si>
  <si>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</si>
  <si>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</si>
  <si>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</si>
  <si>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</si>
  <si>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</si>
  <si>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</si>
  <si>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</si>
  <si>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</si>
  <si>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</si>
  <si>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</si>
  <si>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</si>
  <si>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</si>
  <si>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</si>
  <si>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</si>
  <si>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</si>
  <si>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</si>
  <si>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</si>
  <si>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</si>
  <si>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</si>
  <si>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</si>
  <si>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</si>
  <si>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</si>
  <si>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</si>
  <si>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</si>
  <si>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</si>
  <si>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</si>
  <si>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</si>
  <si>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</si>
  <si>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</si>
  <si>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</si>
  <si>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</si>
  <si>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</si>
  <si>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</si>
  <si>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</si>
  <si>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</si>
  <si>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</si>
  <si>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</si>
  <si>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</si>
  <si>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</si>
  <si>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</si>
  <si>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</si>
  <si>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</si>
  <si>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</si>
  <si>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</si>
  <si>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</si>
  <si>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</si>
  <si>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</si>
  <si>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</si>
  <si>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</si>
  <si>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</si>
  <si>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</si>
  <si>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</si>
  <si>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</si>
  <si>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</si>
  <si>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</si>
  <si>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</si>
  <si>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</si>
  <si>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</si>
  <si>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</si>
  <si>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</si>
  <si>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</si>
  <si>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</si>
  <si>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</si>
  <si>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</si>
  <si>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</si>
  <si>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</si>
  <si>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</si>
  <si>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</si>
  <si>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</si>
  <si>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</si>
  <si>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</si>
  <si>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</si>
  <si>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</si>
  <si>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</si>
  <si>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</si>
  <si>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</si>
  <si>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</si>
  <si>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</si>
  <si>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</si>
  <si>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</si>
  <si>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</si>
  <si>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</si>
  <si>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</si>
  <si>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</si>
  <si>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</si>
  <si>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</si>
  <si>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</si>
  <si>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</si>
  <si>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</si>
  <si>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</si>
  <si>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</si>
  <si>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</si>
  <si>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</si>
  <si>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</si>
  <si>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</si>
  <si>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</si>
  <si>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</si>
  <si>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</si>
  <si>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</si>
  <si>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</si>
  <si>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</si>
  <si>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</si>
  <si>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</si>
  <si>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</si>
  <si>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</si>
  <si>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</si>
  <si>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</si>
  <si>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</si>
  <si>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</si>
  <si>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</si>
  <si>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</si>
  <si>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</si>
  <si>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</si>
  <si>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</si>
  <si>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</si>
  <si>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</si>
  <si>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</si>
  <si>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</si>
  <si>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</si>
  <si>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</si>
  <si>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</si>
  <si>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</si>
  <si>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</si>
  <si>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</si>
  <si>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</si>
  <si>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</si>
  <si>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</si>
  <si>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</si>
  <si>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</si>
  <si>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</si>
  <si>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</si>
  <si>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</si>
  <si>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</si>
  <si>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</si>
  <si>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</si>
  <si>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</si>
  <si>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</si>
  <si>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</si>
  <si>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</si>
  <si>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</si>
  <si>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</si>
  <si>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</si>
  <si>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</si>
  <si>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</si>
  <si>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</si>
  <si>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</si>
  <si>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</si>
  <si>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</si>
  <si>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</si>
  <si>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</si>
  <si>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</si>
  <si>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</si>
  <si>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</si>
  <si>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</si>
  <si>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</si>
  <si>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</si>
  <si>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</si>
  <si>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</si>
  <si>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</si>
  <si>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</si>
  <si>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</si>
  <si>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</si>
  <si>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</si>
  <si>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</si>
  <si>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</si>
  <si>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</si>
  <si>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</si>
  <si>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</si>
  <si>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</si>
  <si>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</si>
  <si>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</si>
  <si>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</si>
  <si>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</si>
  <si>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</si>
  <si>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</si>
  <si>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</si>
  <si>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</si>
  <si>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</si>
  <si>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</si>
  <si>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</si>
  <si>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</si>
  <si>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</si>
  <si>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</si>
  <si>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</si>
  <si>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</si>
  <si>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</si>
  <si>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</si>
  <si>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</si>
  <si>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</si>
  <si>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</si>
  <si>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</si>
  <si>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</si>
  <si>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</si>
  <si>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</si>
  <si>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</si>
  <si>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</si>
  <si>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</si>
  <si>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</si>
  <si>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</si>
  <si>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</si>
  <si>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</si>
  <si>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</si>
  <si>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</si>
  <si>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</si>
  <si>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</si>
  <si>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</si>
  <si>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</si>
  <si>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</si>
  <si>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</si>
  <si>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</si>
  <si>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</si>
  <si>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</si>
  <si>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</si>
  <si>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</si>
  <si>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</si>
  <si>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</si>
  <si>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</si>
  <si>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</si>
  <si>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</si>
  <si>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</si>
  <si>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</si>
  <si>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</si>
  <si>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</si>
  <si>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</si>
  <si>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</si>
  <si>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</si>
  <si>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</si>
  <si>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</si>
  <si>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</si>
  <si>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</si>
  <si>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</si>
  <si>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</si>
  <si>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</si>
  <si>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</si>
  <si>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</si>
  <si>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</si>
  <si>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</si>
  <si>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</si>
  <si>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</si>
  <si>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</si>
  <si>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</si>
  <si>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</si>
  <si>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</si>
  <si>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</si>
  <si>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</si>
  <si>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</si>
  <si>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</si>
  <si>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</si>
  <si>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</si>
  <si>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</si>
  <si>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</si>
  <si>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</si>
  <si>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</si>
  <si>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</si>
  <si>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</si>
  <si>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</si>
  <si>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</si>
  <si>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</si>
  <si>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</si>
  <si>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</si>
  <si>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</si>
  <si>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</si>
  <si>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</si>
  <si>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</si>
  <si>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</si>
  <si>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</si>
  <si>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</si>
  <si>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</si>
  <si>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</si>
  <si>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</si>
  <si>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</si>
  <si>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</si>
  <si>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</si>
  <si>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</si>
  <si>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</si>
  <si>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</si>
  <si>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</si>
  <si>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</si>
  <si>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</si>
  <si>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</si>
  <si>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</si>
  <si>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</si>
  <si>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</si>
  <si>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</si>
  <si>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</si>
  <si>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</si>
  <si>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</si>
  <si>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</si>
  <si>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</si>
  <si>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</si>
  <si>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</si>
  <si>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</si>
  <si>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</si>
  <si>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</si>
  <si>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</si>
  <si>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</si>
  <si>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</si>
  <si>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</si>
  <si>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</si>
  <si>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</si>
  <si>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</si>
  <si>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</si>
  <si>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</si>
  <si>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</si>
  <si>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</si>
  <si>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</si>
  <si>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</si>
  <si>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</si>
  <si>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</si>
  <si>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</si>
  <si>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</si>
  <si>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</si>
  <si>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</si>
  <si>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</si>
  <si>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</si>
  <si>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</si>
  <si>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</si>
  <si>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</si>
  <si>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</si>
  <si>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</si>
  <si>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</si>
  <si>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</si>
  <si>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</si>
  <si>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</si>
  <si>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</si>
  <si>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</si>
  <si>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</si>
  <si>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</si>
  <si>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</si>
  <si>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</si>
  <si>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</si>
  <si>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</si>
  <si>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</si>
  <si>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</si>
  <si>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</si>
  <si>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</si>
  <si>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</si>
  <si>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</si>
  <si>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</si>
  <si>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</si>
  <si>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</si>
  <si>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</si>
  <si>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</si>
  <si>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</si>
  <si>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</si>
  <si>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</si>
  <si>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</si>
  <si>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</si>
  <si>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</si>
  <si>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</si>
  <si>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</si>
  <si>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</si>
  <si>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</si>
  <si>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</si>
  <si>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</si>
  <si>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</si>
  <si>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</si>
  <si>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</si>
  <si>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</si>
  <si>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</si>
  <si>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</si>
  <si>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</si>
  <si>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</si>
  <si>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</si>
  <si>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</si>
  <si>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</si>
  <si>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</si>
  <si>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</si>
  <si>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</si>
  <si>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</si>
  <si>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</si>
  <si>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</si>
  <si>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</si>
  <si>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</si>
  <si>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</si>
  <si>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</si>
  <si>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</si>
  <si>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</si>
  <si>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</si>
  <si>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</si>
  <si>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</si>
  <si>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</si>
  <si>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</si>
  <si>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</si>
  <si>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</si>
  <si>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</si>
  <si>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</si>
  <si>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</si>
  <si>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</si>
  <si>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</si>
  <si>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</si>
  <si>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</si>
  <si>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</si>
  <si>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</si>
  <si>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</si>
  <si>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</si>
  <si>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</si>
  <si>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</si>
  <si>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</si>
  <si>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</si>
  <si>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</si>
  <si>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</si>
  <si>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</si>
  <si>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</si>
  <si>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</si>
  <si>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</si>
  <si>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</si>
  <si>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</si>
  <si>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</si>
  <si>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</si>
  <si>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</si>
  <si>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</si>
  <si>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</si>
  <si>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</si>
  <si>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</si>
  <si>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</si>
  <si>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</si>
  <si>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</si>
  <si>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</si>
  <si>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</si>
  <si>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</si>
  <si>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</si>
  <si>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</si>
  <si>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</si>
  <si>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</si>
  <si>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</si>
  <si>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</si>
  <si>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</si>
  <si>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</si>
  <si>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</si>
  <si>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</si>
  <si>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</si>
  <si>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</si>
  <si>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</si>
  <si>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</si>
  <si>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</si>
  <si>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</si>
  <si>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</si>
  <si>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</si>
  <si>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</si>
  <si>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</si>
  <si>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</si>
  <si>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</si>
  <si>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</si>
  <si>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</si>
  <si>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</si>
  <si>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</si>
  <si>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</si>
  <si>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</si>
  <si>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</si>
  <si>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</si>
  <si>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</si>
  <si>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</si>
  <si>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</si>
  <si>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</si>
  <si>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</si>
  <si>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</si>
  <si>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</si>
  <si>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</si>
  <si>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</si>
  <si>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</si>
  <si>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</si>
  <si>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</si>
  <si>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</si>
  <si>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</si>
  <si>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</si>
  <si>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</si>
  <si>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</si>
  <si>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</si>
  <si>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</si>
  <si>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</si>
  <si>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</si>
  <si>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</si>
  <si>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</si>
  <si>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</si>
  <si>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</si>
  <si>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</si>
  <si>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</si>
  <si>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</si>
  <si>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</si>
  <si>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</si>
  <si>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</si>
  <si>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</si>
  <si>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</si>
  <si>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</si>
  <si>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</si>
  <si>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</si>
  <si>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</si>
  <si>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</si>
  <si>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</si>
  <si>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</si>
  <si>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</si>
  <si>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</si>
  <si>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</si>
  <si>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</si>
  <si>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</si>
  <si>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</si>
  <si>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</si>
  <si>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</si>
  <si>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</si>
  <si>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</si>
  <si>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</si>
  <si>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</si>
  <si>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</si>
  <si>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</si>
  <si>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</si>
  <si>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</si>
  <si>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</si>
  <si>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</si>
  <si>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</si>
  <si>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</si>
  <si>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</si>
  <si>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</si>
  <si>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</si>
  <si>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</si>
  <si>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</si>
  <si>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</si>
  <si>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</si>
  <si>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</si>
  <si>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</si>
  <si>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</si>
  <si>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</si>
  <si>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</si>
  <si>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</si>
  <si>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</si>
  <si>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</si>
  <si>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</si>
  <si>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</si>
  <si>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</si>
  <si>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</si>
  <si>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</si>
  <si>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</si>
  <si>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</si>
  <si>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</si>
  <si>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</si>
  <si>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</si>
  <si>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</si>
  <si>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</si>
  <si>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</si>
  <si>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</si>
  <si>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</si>
  <si>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</si>
  <si>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</si>
  <si>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</si>
  <si>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</si>
  <si>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</si>
  <si>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</si>
  <si>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</si>
  <si>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</si>
  <si>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</si>
  <si>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</si>
  <si>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</si>
  <si>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</si>
  <si>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</si>
  <si>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</si>
  <si>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</si>
  <si>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</si>
  <si>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</si>
  <si>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</si>
  <si>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</si>
  <si>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</si>
  <si>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</si>
  <si>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</si>
  <si>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</si>
  <si>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</si>
  <si>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</si>
  <si>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</si>
  <si>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</si>
  <si>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</si>
  <si>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</si>
  <si>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</si>
  <si>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</si>
  <si>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</si>
  <si>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</si>
  <si>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</si>
  <si>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</si>
  <si>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</si>
  <si>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</si>
  <si>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</si>
  <si>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</si>
  <si>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</si>
  <si>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</si>
  <si>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</si>
  <si>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</si>
  <si>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</si>
  <si>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</si>
  <si>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</si>
  <si>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</si>
  <si>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</si>
  <si>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</si>
  <si>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</si>
  <si>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</si>
  <si>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</si>
  <si>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</si>
  <si>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</si>
  <si>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</si>
  <si>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</si>
  <si>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</si>
  <si>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</si>
  <si>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</si>
  <si>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</si>
  <si>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</si>
  <si>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</si>
  <si>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</si>
  <si>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</si>
  <si>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</si>
  <si>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</si>
  <si>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</si>
  <si>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</si>
  <si>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</si>
  <si>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</si>
  <si>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</si>
  <si>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</si>
  <si>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</si>
  <si>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</si>
  <si>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</si>
  <si>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</si>
  <si>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</si>
  <si>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</si>
  <si>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</si>
  <si>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</si>
  <si>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</si>
  <si>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</si>
  <si>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</si>
  <si>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</si>
  <si>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</si>
  <si>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</si>
  <si>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</si>
  <si>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</si>
  <si>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</si>
  <si>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</si>
  <si>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</si>
  <si>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</si>
  <si>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</si>
  <si>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</si>
  <si>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</si>
  <si>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</si>
  <si>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</si>
  <si>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</si>
  <si>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</si>
  <si>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</si>
  <si>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</si>
  <si>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</si>
  <si>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</si>
  <si>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</si>
  <si>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</si>
  <si>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</si>
  <si>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</si>
  <si>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</si>
  <si>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</si>
  <si>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</si>
  <si>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</si>
  <si>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</si>
  <si>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</si>
  <si>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</si>
  <si>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</si>
  <si>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</si>
  <si>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</si>
  <si>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</si>
  <si>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</si>
  <si>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</si>
  <si>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</si>
  <si>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</si>
  <si>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</si>
  <si>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</si>
  <si>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</si>
  <si>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</si>
  <si>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</si>
  <si>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</si>
  <si>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</si>
  <si>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</si>
  <si>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</si>
  <si>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</si>
  <si>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</si>
  <si>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</si>
  <si>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</si>
  <si>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</si>
  <si>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</si>
  <si>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</si>
  <si>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</si>
  <si>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</si>
  <si>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</si>
  <si>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</si>
  <si>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</si>
  <si>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</si>
  <si>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</si>
  <si>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</si>
  <si>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</si>
  <si>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</si>
  <si>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</si>
  <si>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</si>
  <si>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</si>
  <si>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</si>
  <si>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</si>
  <si>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</si>
  <si>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</si>
  <si>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</si>
  <si>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</si>
  <si>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</si>
  <si>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</si>
  <si>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</si>
  <si>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</si>
  <si>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</si>
  <si>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</si>
  <si>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</si>
  <si>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</si>
  <si>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</si>
  <si>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</si>
  <si>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</si>
  <si>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</si>
  <si>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</si>
  <si>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</si>
  <si>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</si>
  <si>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</si>
  <si>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</si>
  <si>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</si>
  <si>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</si>
  <si>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</si>
  <si>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</si>
  <si>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</si>
  <si>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</si>
  <si>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</si>
  <si>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</si>
  <si>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</si>
  <si>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</si>
  <si>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</si>
  <si>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</si>
  <si>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</si>
  <si>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</si>
  <si>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</si>
  <si>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</si>
  <si>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</si>
  <si>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</si>
  <si>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</si>
  <si>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</si>
  <si>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</si>
  <si>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</si>
  <si>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</si>
  <si>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</si>
  <si>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</si>
  <si>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</si>
  <si>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</si>
  <si>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</si>
  <si>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</si>
  <si>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</si>
  <si>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</si>
  <si>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</si>
  <si>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</si>
  <si>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</si>
  <si>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</si>
  <si>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</si>
  <si>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</si>
  <si>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</si>
  <si>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</si>
  <si>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</si>
  <si>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</si>
  <si>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</si>
  <si>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</si>
  <si>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</si>
  <si>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</si>
  <si>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</si>
  <si>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</si>
  <si>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</si>
  <si>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</si>
  <si>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</si>
  <si>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</si>
  <si>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</si>
  <si>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</si>
  <si>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</si>
  <si>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</si>
  <si>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</si>
  <si>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</si>
  <si>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</si>
  <si>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</si>
  <si>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</si>
  <si>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</si>
  <si>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</si>
  <si>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</si>
  <si>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</si>
  <si>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</si>
  <si>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</si>
  <si>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</si>
  <si>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</si>
  <si>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</si>
  <si>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</si>
  <si>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</si>
  <si>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</si>
  <si>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</si>
  <si>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</si>
  <si>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</si>
  <si>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</si>
  <si>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</si>
  <si>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</si>
  <si>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</si>
  <si>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</si>
  <si>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</si>
  <si>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</si>
  <si>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</si>
  <si>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</si>
  <si>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</si>
  <si>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</si>
  <si>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</si>
  <si>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</si>
  <si>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</si>
  <si>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</si>
  <si>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</si>
  <si>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</si>
  <si>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</si>
  <si>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</si>
  <si>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</si>
  <si>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</si>
  <si>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</si>
  <si>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</si>
  <si>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</si>
  <si>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</si>
  <si>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</si>
  <si>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</si>
  <si>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</si>
  <si>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</si>
  <si>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</si>
  <si>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</si>
  <si>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</si>
  <si>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</si>
  <si>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</si>
  <si>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</si>
  <si>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</si>
  <si>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</si>
  <si>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</si>
  <si>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</si>
  <si>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</si>
  <si>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</si>
  <si>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</si>
  <si>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</si>
  <si>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</si>
  <si>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</si>
  <si>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</si>
  <si>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</si>
  <si>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</si>
  <si>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</si>
  <si>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</si>
  <si>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</si>
  <si>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</si>
  <si>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</si>
  <si>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</si>
  <si>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</si>
  <si>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</si>
  <si>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</si>
  <si>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</si>
  <si>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</si>
  <si>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</si>
  <si>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</si>
  <si>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</si>
  <si>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</si>
  <si>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</si>
  <si>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</si>
  <si>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</si>
  <si>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</si>
  <si>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</si>
  <si>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</si>
  <si>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</si>
  <si>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</si>
  <si>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</si>
  <si>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</si>
  <si>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</si>
  <si>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</si>
  <si>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</si>
  <si>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</si>
  <si>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</si>
  <si>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</si>
  <si>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</si>
  <si>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</si>
  <si>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</si>
  <si>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</si>
  <si>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</si>
  <si>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</si>
  <si>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</si>
  <si>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</si>
  <si>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</si>
  <si>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</si>
  <si>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</si>
  <si>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</si>
  <si>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</si>
  <si>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</si>
  <si>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</si>
  <si>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</si>
  <si>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</si>
  <si>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</si>
  <si>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</si>
  <si>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</si>
  <si>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</si>
  <si>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</si>
  <si>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</si>
  <si>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</si>
  <si>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</si>
  <si>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</si>
  <si>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</si>
  <si>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</si>
  <si>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</si>
  <si>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</si>
  <si>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</si>
  <si>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</si>
  <si>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</si>
  <si>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</si>
  <si>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</si>
  <si>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</si>
  <si>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</si>
  <si>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</si>
  <si>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</si>
  <si>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</si>
  <si>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</si>
  <si>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</si>
  <si>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</si>
  <si>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</si>
  <si>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</si>
  <si>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</si>
  <si>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</si>
  <si>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</si>
  <si>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</si>
  <si>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</si>
  <si>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</si>
  <si>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</si>
  <si>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</si>
  <si>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</si>
  <si>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</si>
  <si>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</si>
  <si>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</si>
  <si>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</si>
  <si>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</si>
  <si>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</si>
  <si>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</si>
  <si>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</si>
  <si>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</si>
  <si>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</si>
  <si>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</si>
  <si>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</si>
  <si>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</si>
  <si>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</si>
  <si>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</si>
  <si>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</si>
  <si>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</si>
  <si>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</si>
  <si>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</si>
  <si>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</si>
  <si>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</si>
  <si>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</si>
  <si>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</si>
  <si>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</si>
  <si>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</si>
  <si>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</si>
  <si>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</si>
  <si>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</si>
  <si>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</si>
  <si>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</si>
  <si>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</si>
  <si>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</si>
  <si>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</si>
  <si>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</si>
  <si>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</si>
  <si>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</si>
  <si>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</si>
  <si>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</si>
  <si>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</si>
  <si>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</si>
  <si>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</si>
  <si>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</si>
  <si>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</si>
  <si>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</si>
  <si>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</si>
  <si>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</si>
  <si>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</si>
  <si>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</si>
  <si>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</si>
  <si>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</si>
  <si>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</si>
  <si>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</si>
  <si>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</si>
  <si>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</si>
  <si>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</si>
  <si>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</si>
  <si>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</si>
  <si>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</si>
  <si>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</si>
  <si>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</si>
  <si>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</si>
  <si>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</si>
  <si>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</si>
  <si>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</si>
  <si>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</si>
  <si>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</si>
  <si>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</si>
  <si>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</si>
  <si>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</si>
  <si>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</si>
  <si>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</si>
  <si>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</si>
  <si>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</si>
  <si>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</si>
  <si>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</si>
  <si>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</si>
  <si>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</si>
  <si>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</si>
  <si>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</si>
  <si>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</si>
  <si>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</si>
  <si>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</si>
  <si>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</si>
  <si>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</si>
  <si>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</si>
  <si>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</si>
  <si>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</si>
  <si>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</si>
  <si>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</si>
  <si>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</si>
  <si>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</si>
  <si>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</si>
  <si>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</si>
  <si>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</si>
  <si>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</si>
  <si>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</si>
  <si>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</si>
  <si>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</si>
  <si>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</si>
  <si>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</si>
  <si>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</si>
  <si>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</si>
  <si>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</si>
  <si>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</si>
  <si>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</si>
  <si>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</si>
  <si>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</si>
  <si>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</si>
  <si>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</si>
  <si>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</si>
  <si>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</si>
  <si>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</si>
  <si>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</si>
  <si>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</si>
  <si>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</si>
  <si>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</si>
  <si>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</si>
  <si>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</si>
  <si>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</si>
  <si>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</si>
  <si>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</si>
  <si>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</si>
  <si>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</si>
  <si>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</si>
  <si>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</si>
  <si>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</si>
  <si>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</si>
  <si>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</si>
  <si>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</si>
  <si>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</si>
  <si>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</si>
  <si>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</si>
  <si>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</si>
  <si>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</si>
  <si>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</si>
  <si>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</si>
  <si>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</si>
  <si>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</si>
  <si>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</si>
  <si>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</si>
  <si>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</si>
  <si>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</si>
  <si>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</si>
  <si>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</si>
  <si>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</si>
  <si>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</si>
  <si>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</si>
  <si>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</si>
  <si>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</si>
  <si>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</si>
  <si>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</si>
  <si>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</si>
  <si>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</si>
  <si>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</si>
  <si>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</si>
  <si>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</si>
  <si>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</si>
  <si>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</si>
  <si>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</si>
  <si>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</si>
  <si>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</si>
  <si>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</si>
  <si>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</si>
  <si>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</si>
  <si>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</si>
  <si>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</si>
  <si>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</si>
  <si>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</si>
  <si>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</si>
  <si>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</si>
  <si>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</si>
  <si>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</si>
  <si>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</si>
  <si>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</si>
  <si>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</si>
  <si>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</si>
  <si>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</si>
  <si>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</si>
  <si>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</si>
  <si>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</si>
  <si>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</si>
  <si>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</si>
  <si>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</si>
  <si>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</si>
  <si>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</si>
  <si>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</si>
  <si>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</si>
  <si>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</si>
  <si>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</si>
  <si>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</si>
  <si>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</si>
  <si>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</si>
  <si>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</si>
  <si>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</si>
  <si>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</si>
  <si>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</si>
  <si>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</si>
  <si>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</si>
  <si>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</si>
  <si>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</si>
  <si>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</si>
  <si>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</si>
  <si>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</si>
  <si>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</si>
  <si>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</si>
  <si>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</si>
  <si>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</si>
  <si>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</si>
  <si>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</si>
  <si>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</si>
  <si>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</si>
  <si>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</si>
  <si>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</si>
  <si>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</si>
  <si>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</si>
  <si>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</si>
  <si>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</si>
  <si>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</si>
  <si>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</si>
  <si>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</si>
  <si>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</si>
  <si>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</si>
  <si>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</si>
  <si>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</si>
  <si>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</si>
  <si>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</si>
  <si>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</si>
  <si>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</si>
  <si>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</si>
  <si>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</si>
  <si>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</si>
  <si>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</si>
  <si>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</si>
  <si>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</si>
  <si>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</si>
  <si>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</si>
  <si>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</si>
  <si>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</si>
  <si>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</si>
  <si>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</si>
  <si>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</si>
  <si>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</si>
  <si>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</si>
  <si>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</si>
  <si>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</si>
  <si>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</si>
  <si>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</si>
  <si>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</si>
  <si>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</si>
  <si>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</si>
  <si>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</si>
  <si>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</si>
  <si>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</si>
  <si>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</si>
  <si>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</si>
  <si>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</si>
  <si>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</si>
  <si>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</si>
  <si>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</si>
  <si>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</si>
  <si>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</si>
  <si>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</si>
  <si>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</si>
  <si>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</si>
  <si>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</si>
  <si>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</si>
  <si>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</si>
  <si>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</si>
  <si>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</si>
  <si>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</si>
  <si>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</si>
  <si>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</si>
  <si>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</si>
  <si>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</si>
  <si>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</si>
  <si>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</si>
  <si>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</si>
  <si>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</si>
  <si>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</si>
  <si>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</si>
  <si>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</si>
  <si>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</si>
  <si>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</si>
  <si>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</si>
  <si>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</si>
  <si>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</si>
  <si>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</si>
  <si>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</si>
  <si>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</si>
  <si>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</si>
  <si>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</si>
  <si>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</si>
  <si>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</si>
  <si>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</si>
  <si>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</si>
  <si>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</si>
  <si>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</si>
  <si>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</si>
  <si>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</si>
  <si>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</si>
  <si>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</si>
  <si>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</si>
  <si>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</si>
  <si>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</si>
  <si>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</si>
  <si>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</si>
  <si>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</si>
  <si>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</si>
  <si>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</si>
  <si>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</si>
  <si>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</si>
  <si>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</si>
  <si>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</si>
  <si>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</si>
  <si>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</si>
  <si>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</si>
  <si>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</si>
  <si>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</si>
  <si>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</si>
  <si>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</si>
  <si>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</si>
  <si>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</si>
  <si>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</si>
  <si>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</si>
  <si>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</si>
  <si>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</si>
  <si>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</si>
  <si>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</si>
  <si>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</si>
  <si>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</si>
  <si>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</si>
  <si>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</si>
  <si>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</si>
  <si>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</si>
  <si>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</si>
  <si>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</si>
  <si>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</si>
  <si>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</si>
  <si>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</si>
  <si>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</si>
  <si>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</si>
  <si>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</si>
  <si>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</si>
  <si>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</si>
  <si>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</si>
  <si>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</si>
  <si>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</si>
  <si>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</si>
  <si>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</si>
  <si>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</si>
  <si>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</si>
  <si>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</si>
  <si>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</si>
  <si>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</si>
  <si>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</si>
  <si>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</si>
  <si>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</si>
  <si>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</si>
  <si>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</si>
  <si>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</si>
  <si>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</si>
  <si>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</si>
  <si>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</si>
  <si>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</si>
  <si>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</si>
  <si>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</si>
  <si>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</si>
  <si>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</si>
  <si>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</si>
  <si>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</si>
  <si>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</si>
  <si>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</si>
  <si>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</si>
  <si>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</si>
  <si>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</si>
  <si>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</si>
  <si>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</si>
  <si>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</si>
  <si>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</si>
  <si>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</si>
  <si>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</si>
  <si>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</si>
  <si>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</si>
  <si>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</si>
  <si>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</si>
  <si>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</si>
  <si>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</si>
  <si>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</si>
  <si>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</si>
  <si>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</si>
  <si>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</si>
  <si>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</si>
  <si>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</si>
  <si>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</si>
  <si>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</si>
  <si>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</si>
  <si>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</si>
  <si>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</si>
  <si>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</si>
  <si>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</si>
  <si>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</si>
  <si>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</si>
  <si>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</si>
  <si>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</si>
  <si>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</si>
  <si>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</si>
  <si>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</si>
  <si>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</si>
  <si>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</si>
  <si>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</si>
  <si>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</si>
  <si>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</si>
  <si>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</si>
  <si>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</si>
  <si>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</si>
  <si>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</si>
  <si>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</si>
  <si>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</si>
  <si>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</si>
  <si>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</si>
  <si>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</si>
  <si>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</si>
  <si>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</si>
  <si>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</si>
  <si>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</si>
  <si>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</si>
  <si>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</si>
  <si>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</si>
  <si>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</si>
  <si>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</si>
  <si>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</si>
  <si>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</si>
  <si>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</si>
  <si>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</si>
  <si>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</si>
  <si>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</si>
  <si>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</si>
  <si>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</si>
  <si>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</si>
  <si>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</si>
  <si>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</si>
  <si>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</si>
  <si>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</si>
  <si>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</si>
  <si>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</si>
  <si>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</si>
  <si>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</si>
  <si>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</si>
  <si>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</si>
  <si>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</si>
  <si>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</si>
  <si>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</si>
  <si>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</si>
  <si>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</si>
  <si>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</si>
  <si>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</si>
  <si>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</si>
  <si>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</si>
  <si>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</si>
  <si>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</si>
  <si>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</si>
  <si>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</si>
  <si>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</si>
  <si>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</si>
  <si>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</si>
  <si>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</si>
  <si>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</si>
  <si>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</si>
  <si>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</si>
  <si>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</si>
  <si>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</si>
  <si>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</si>
  <si>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</si>
  <si>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</si>
  <si>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</si>
  <si>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</si>
  <si>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</si>
  <si>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</si>
  <si>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</si>
  <si>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</si>
  <si>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</si>
  <si>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</si>
  <si>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</si>
  <si>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</si>
  <si>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</si>
  <si>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</si>
  <si>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</si>
  <si>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</si>
  <si>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</si>
  <si>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</si>
  <si>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</si>
  <si>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</si>
  <si>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</si>
  <si>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</si>
  <si>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</si>
  <si>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</si>
  <si>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</si>
  <si>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</si>
  <si>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</si>
  <si>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</si>
  <si>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</si>
  <si>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</si>
  <si>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</si>
  <si>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</si>
  <si>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</si>
  <si>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</si>
  <si>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</si>
  <si>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</si>
  <si>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</si>
  <si>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</si>
  <si>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</si>
  <si>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</si>
  <si>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</si>
  <si>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</si>
  <si>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</si>
  <si>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</si>
  <si>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</si>
  <si>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</si>
  <si>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</si>
  <si>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</si>
  <si>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</si>
  <si>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</si>
  <si>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</si>
  <si>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</si>
  <si>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</si>
  <si>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</si>
  <si>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</si>
  <si>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</si>
  <si>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</si>
  <si>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</si>
  <si>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</si>
  <si>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</si>
  <si>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</si>
  <si>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</si>
  <si>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</si>
  <si>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</si>
  <si>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</si>
  <si>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</si>
  <si>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</si>
  <si>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</si>
  <si>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</si>
  <si>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</si>
  <si>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</si>
  <si>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</si>
  <si>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</si>
  <si>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</si>
  <si>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</si>
  <si>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</si>
  <si>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</si>
  <si>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</si>
  <si>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</si>
  <si>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</si>
  <si>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</si>
  <si>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</si>
  <si>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</si>
  <si>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</si>
  <si>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</si>
  <si>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</si>
  <si>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</si>
  <si>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</si>
  <si>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</si>
  <si>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</si>
  <si>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</si>
  <si>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</si>
  <si>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</si>
  <si>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</si>
  <si>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</si>
  <si>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</si>
  <si>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</si>
  <si>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</si>
  <si>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</si>
  <si>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</si>
  <si>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</si>
  <si>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</si>
  <si>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</si>
  <si>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</si>
  <si>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</si>
  <si>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</si>
  <si>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</si>
  <si>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</si>
  <si>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</si>
  <si>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</si>
  <si>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</si>
  <si>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</si>
  <si>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</si>
  <si>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</si>
  <si>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</si>
  <si>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</si>
  <si>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</si>
  <si>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</si>
  <si>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</si>
  <si>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</si>
  <si>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</si>
  <si>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</si>
  <si>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</si>
  <si>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</si>
  <si>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</si>
  <si>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</si>
  <si>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</si>
  <si>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</si>
  <si>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</si>
  <si>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</si>
  <si>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</si>
  <si>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</si>
  <si>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</si>
  <si>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</si>
  <si>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</si>
  <si>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</si>
  <si>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</si>
  <si>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</si>
  <si>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</si>
  <si>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</si>
  <si>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</si>
  <si>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</si>
  <si>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</si>
  <si>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</si>
  <si>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</si>
  <si>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</si>
  <si>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</si>
  <si>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</si>
  <si>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</si>
  <si>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</si>
  <si>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</si>
  <si>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</si>
  <si>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</si>
  <si>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</si>
  <si>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</si>
  <si>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</si>
  <si>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</si>
  <si>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</si>
  <si>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</si>
  <si>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</si>
  <si>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</si>
  <si>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</si>
  <si>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</si>
  <si>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</si>
  <si>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</si>
  <si>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</si>
  <si>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</si>
  <si>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</si>
  <si>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</si>
  <si>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</si>
  <si>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</si>
  <si>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SCECO Cut in Area and Team saving Hub Site, another Team on the way Need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</si>
  <si>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</si>
  <si>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</si>
  <si>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</si>
  <si>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</si>
  <si>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</si>
  <si>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</si>
  <si>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</si>
  <si>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</si>
  <si>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</si>
  <si>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</si>
  <si>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</si>
  <si>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</si>
  <si>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PCM-20251122-00000632</t>
  </si>
  <si>
    <t xml:space="preserve">EM team need 20 min </t>
  </si>
  <si>
    <t>PCM-20251122-00000538</t>
  </si>
  <si>
    <t xml:space="preserve">ETA 20 min </t>
  </si>
  <si>
    <t>PCM-20251118-00000351</t>
  </si>
  <si>
    <t>ETA 100 min</t>
  </si>
  <si>
    <t>PCM-20251122-00000593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</si>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</sst>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8" totalsRowShown="0" headerRowDxfId="64" dataDxfId="63" headerRowBorderDxfId="61" tableBorderDxfId="62">
  <autoFilter ref="A1:L9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2" totalsRowShown="0" headerRowDxfId="48" dataDxfId="47" headerRowBorderDxfId="45" tableBorderDxfId="46" totalsRowBorderDxfId="44">
  <autoFilter ref="A1:L4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6" totalsRowShown="0" headerRowDxfId="31" dataDxfId="30" headerRowBorderDxfId="28" tableBorderDxfId="29">
  <autoFilter ref="A1:L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320.53022037036862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45983.478646296295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45983.478646296295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45983.478646296295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45983.478646296295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45983.478646296295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45983.478646296295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45983.478646296295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45983.478646296295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45983.478646296295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45983.478646296295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45983.478646296295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45983.478646296295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45983.478646296295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45983.478646296295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45983.478646296295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45983.478646296295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45983.478646296295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45983.478646296295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45983.478646296295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45983.478646296295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45983.478646296295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45983.478646296295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45983.478646296295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45983.478646296295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45983.478646296295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45983.478646296295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45983.478646296295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45983.478646296295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45983.478646296295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45983.478646296295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45983.478646296295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45983.478646296295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45983.478646296295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45983.478646296295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45983.478646296295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45983.478646296295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45983.478646296295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45983.478646296295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45983.478646296295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45983.478646296295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45983.478646296295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45983.478646296295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45983.478646296295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45983.478646296295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45983.478646296295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89EA4A7-F3D9-4D74-9DFF-4C909239D615}"/>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C8" activePane="bottomLeft" state="frozen"/>
      <selection pane="bottomLeft" activeCell="F7" sqref="F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158.47880833333329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45983.478646296295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45983.478646296295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45983.478646296295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45983.478646296295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45983.478646296295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45983.478646296295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45983.478646296295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45983.478646296295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45983.478646296295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45983.478646296295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45983.478646296295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45983.478646296295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45983.478646296295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45983.478646296295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45983.478646296295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45983.478646296295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45983.478646296295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45983.478646296295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45983.478646296295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45983.478646296295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45983.478646296295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45983.478646296295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45983.478646296295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45983.478646296295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45983.478646296295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45983.478646296295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45983.478646296295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45983.478646296295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45983.478646296295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45983.478646296295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45983.478646296295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45983.478646296295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45983.478646296295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45983.478646296295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45983.478646296295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45983.478646296295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45983.478646296295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45983.478646296295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45983.478646296295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45983.478646296295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45983.478646296295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45983.478646296295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45983.478646296295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45983.478646296295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45983.478646296295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45983.478646296295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45983.478646296295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45983.478646296295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45983.478646296295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45983.478646296295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45983.478646296295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45983.478646296295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45983.478646296295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45983.478646296295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45983.478646296295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45983.478646296295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45983.478646296295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45983.478646296295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45983.478646296295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45983.478646296295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45983.478646296295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45983.478646296295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45983.478646296295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45983.478646296295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45983.478646296295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45983.478646296295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45983.478646296295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45983.478646296295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45983.478646296295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45983.478646296295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45983.478646296295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45983.478646296295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45983.478646296295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45983.478646296295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45983.478646296295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45983.478646296295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45983.478646296295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45983.478646296295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45983.478646296295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45983.478646296295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45983.478646296295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45983.478646296295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45983.478646296295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45983.478646296295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45983.478646296295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45983.478646296295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45983.478646296295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45983.478646296295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45983.478646296295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45983.478646296295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45983.478646296295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45983.478646296295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45983.478646296295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45983.478646296295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45983.478646296295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45983.478646296295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45983.478646296295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45983.478646296295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45983.478646296295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45983.478646296295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45983.478646296295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45983.478646296295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45983.478646296295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45983.478646296295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45983.478646296295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45983.478646296295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45983.478646296295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45983.478646296295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45983.478646296295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45983.478646296295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45983.478646296295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45983.478646296295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45983.478646296295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45983.478646296295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45983.478646296295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45983.478646296295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45983.478646296295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45983.478646296295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45983.478646296295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45983.478646296295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45983.478646296295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45983.478646296295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45983.478646296295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45983.478646296295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45983.478646296295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45983.478646296295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45983.478646296295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45983.478646296295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45983.478646296295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45983.478646296295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45983.478646296295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45983.478646296295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45983.478646296295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45983.478646296295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45983.478646296295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45983.478646296295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45983.478646296295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45983.478646296295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45983.478646296295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45983.478646296295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45983.478646296295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45983.478646296295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45983.478646296295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45983.478646296295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45983.478646296295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45983.478646296295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45983.478646296295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45983.478646296295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45983.478646296295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45983.478646296295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45983.478646296295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45983.478646296295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45983.478646296295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45983.478646296295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45983.478646296295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45983.478646296295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8"/>
  <sheetViews>
    <sheetView workbookViewId="0">
      <selection activeCell="J19" sqref="J19"/>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7" ca="1" si="0">IFERROR(NOW()-F2,"-")</f>
        <v>45983.478646296295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45983.478646296295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45983.478646296295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45983.478646296295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45983.478646296295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45983.478646296295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45983.478646296295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45983.478646296295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45983.478646296295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45983.478646296295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45983.478646296295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45983.478646296295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45983.478646296295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45983.478646296295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45983.478646296295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45983.478646296295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45983.478646296295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45983.478646296295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45983.478646296295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45983.478646296295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45983.478646296295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45983.478646296295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45983.478646296295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45983.478646296295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45983.478646296295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45983.478646296295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45983.478646296295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45983.478646296295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45983.478646296295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45983.478646296295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45983.478646296295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45983.478646296295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45983.478646296295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45983.478646296295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45983.478646296295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45983.478646296295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45983.478646296295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45983.478646296295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45983.478646296295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45983.478646296295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45983.478646296295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45983.478646296295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45983.478646296295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45983.478646296295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45983.478646296295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45983.478646296295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45983.478646296295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45983.478646296295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45983.478646296295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45983.478646296295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45983.478646296295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45983.478646296295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45983.478646296295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45983.478646296295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45983.478646296295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45983.478646296295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45983.478646296295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45983.478646296295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45983.478646296295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45983.478646296295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45983.478646296295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45983.478646296295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45983.478646296295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45983.478646296295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45983.478646296295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45983.478646296295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45983.478646296295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45983.478646296295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45983.478646296295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45983.478646296295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45983.478646296295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45983.478646296295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45983.478646296295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45983.478646296295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45983.478646296295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45983.478646296295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45983.478646296295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45983.478646296295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45983.478646296295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45983.478646296295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45983.478646296295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45983.478646296295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45983.478646296295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45983.478646296295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45983.478646296295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45983.478646296295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45983.478646296295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45983.478646296295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45983.478646296295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45983.478646296295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45983.478646296295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45983.478646296295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45983.478646296295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45983.478646296295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45983.478646296295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45983.478646296295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45983.478646296295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45983.478646296295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45983.478646296295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45983.478646296295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45983.478646296295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45983.478646296295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45983.478646296295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45983.478646296295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45983.478646296295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45983.478646296295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45983.478646296295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45983.478646296295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45983.478646296295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45983.478646296295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45983.478646296295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45983.478646296295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45983.478646296295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45983.478646296295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45983.478646296295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45983.478646296295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45983.478646296295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45983.478646296295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45983.478646296295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45983.478646296295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45983.478646296295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45983.478646296295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45983.478646296295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45983.478646296295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45983.478646296295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45983.478646296295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45983.478646296295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45983.478646296295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45983.478646296295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45983.478646296295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45983.478646296295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45983.478646296295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45983.478646296295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45983.478646296295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45983.478646296295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45983.478646296295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45983.478646296295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45983.478646296295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45983.478646296295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45983.478646296295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45983.478646296295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45983.478646296295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45983.478646296295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45983.478646296295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45983.478646296295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45983.478646296295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45983.478646296295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45983.478646296295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45983.478646296295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45983.478646296295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45983.478646296295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45983.478646296295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45983.478646296295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45983.478646296295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45983.478646296295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45983.478646296295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45983.478646296295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45983.478646296295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45983.478646296295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45983.478646296295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45983.478646296295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45983.478646296295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45983.478646296295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45983.478646296295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45983.478646296295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45983.478646296295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45983.478646296295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45983.478646296295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45983.478646296295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45983.478646296295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45983.478646296295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45983.478646296295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45983.478646296295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45983.478646296295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45983.478646296295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45983.478646296295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45983.478646296295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45983.478646296295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45983.478646296295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45983.478646296295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45983.478646296295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45983.478646296295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45983.478646296295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45983.478646296295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45983.478646296295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45983.478646296295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45983.478646296295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45983.478646296295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45983.478646296295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45983.478646296295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45983.478646296295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45983.478646296295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45983.478646296295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45983.478646296295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45983.478646296295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45983.478646296295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45983.478646296295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45983.478646296295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45983.478646296295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45983.478646296295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45983.478646296295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45983.478646296295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45983.478646296295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45983.478646296295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45983.478646296295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45983.478646296295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45983.478646296295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45983.478646296295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45983.478646296295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45983.478646296295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45983.478646296295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45983.478646296295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45983.478646296295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45983.478646296295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45983.478646296295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45983.478646296295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45983.478646296295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45983.478646296295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45983.478646296295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45983.478646296295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45983.478646296295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45983.478646296295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45983.478646296295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45983.478646296295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45983.478646296295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45983.478646296295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45983.478646296295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45983.478646296295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45983.478646296295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45983.478646296295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45983.478646296295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45983.478646296295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45983.478646296295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45983.478646296295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45983.478646296295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45983.478646296295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45983.478646296295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45983.478646296295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45983.478646296295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45983.478646296295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45983.478646296295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45983.478646296295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45983.478646296295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45983.478646296295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45983.478646296295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45983.478646296295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45983.478646296295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45983.478646296295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45983.478646296295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45983.478646296295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45983.478646296295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45983.478646296295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45983.478646296295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45983.478646296295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45983.478646296295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45983.478646296295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45983.478646296295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45983.478646296295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45983.478646296295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45983.478646296295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45983.478646296295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45983.478646296295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45983.478646296295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45983.478646296295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45983.478646296295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45983.478646296295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45983.478646296295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45983.478646296295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45983.478646296295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45983.478646296295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45983.478646296295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45983.478646296295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45983.478646296295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45983.478646296295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45983.478646296295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45983.478646296295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45983.478646296295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45983.478646296295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45983.478646296295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45983.478646296295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45983.478646296295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45983.478646296295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45983.478646296295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45983.478646296295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45983.478646296295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45983.478646296295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45983.478646296295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45983.478646296295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45983.478646296295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45983.478646296295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45983.478646296295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45983.478646296295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45983.478646296295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45983.478646296295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45983.478646296295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45983.478646296295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45983.478646296295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45983.478646296295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45983.478646296295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45983.478646296295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45983.478646296295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45983.478646296295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45983.478646296295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45983.478646296295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45983.478646296295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45983.478646296295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45983.478646296295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45983.478646296295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45983.478646296295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45983.478646296295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45983.478646296295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45983.478646296295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45983.478646296295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45983.478646296295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45983.478646296295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45983.478646296295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45983.478646296295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45983.478646296295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45983.478646296295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45983.478646296295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45983.478646296295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45983.478646296295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45983.478646296295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45983.478646296295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45983.478646296295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45983.478646296295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45983.478646296295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45983.478646296295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45983.478646296295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45983.478646296295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45983.478646296295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45983.478646296295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45983.478646296295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45983.478646296295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45983.478646296295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45983.478646296295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45983.478646296295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45983.478646296295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45983.478646296295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45983.478646296295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45983.478646296295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45983.478646296295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45983.478646296295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45983.478646296295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45983.478646296295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45983.478646296295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45983.478646296295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45983.478646296295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45983.478646296295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45983.478646296295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45983.478646296295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45983.478646296295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45983.478646296295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45983.478646296295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45983.478646296295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45983.478646296295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45983.478646296295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45983.478646296295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45983.478646296295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45983.478646296295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45983.478646296295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45983.478646296295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45983.478646296295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45983.478646296295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45983.478646296295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45983.478646296295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45983.478646296295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45983.478646296295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45983.478646296295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45983.478646296295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45983.478646296295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45983.478646296295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45983.478646296295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45983.478646296295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45983.478646296295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45983.478646296295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45983.478646296295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45983.478646296295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45983.478646296295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45983.478646296295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45983.478646296295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45983.478646296295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45983.478646296295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45983.478646296295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45983.478646296295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45983.478646296295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45983.478646296295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45983.478646296295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45983.478646296295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45983.478646296295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45983.478646296295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45983.478646296295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45983.478646296295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45983.478646296295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45983.478646296295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45983.478646296295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45983.478646296295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45983.478646296295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45983.478646296295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45983.478646296295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45983.478646296295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45983.478646296295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45983.478646296295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45983.478646296295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45983.478646296295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45983.478646296295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45983.478646296295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45983.478646296295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45983.478646296295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45983.478646296295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45983.478646296295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45983.478646296295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45983.478646296295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45983.478646296295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45983.478646296295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45983.478646296295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45983.478646296295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45983.478646296295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45983.478646296295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45983.478646296295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45983.478646296295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45983.478646296295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45983.478646296295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45983.478646296295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45983.478646296295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45983.478646296295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45983.478646296295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45983.478646296295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45983.478646296295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45983.478646296295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45983.478646296295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45983.478646296295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45983.478646296295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45983.478646296295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45983.478646296295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45983.478646296295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45983.478646296295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45983.478646296295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45983.478646296295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45983.478646296295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45983.478646296295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45983.478646296295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45983.478646296295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45983.478646296295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45983.478646296295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45983.478646296295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45983.478646296295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45983.478646296295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45983.478646296295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45983.478646296295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45983.478646296295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45983.478646296295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45983.478646296295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45983.478646296295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45983.478646296295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45983.478646296295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45983.478646296295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45983.478646296295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45983.478646296295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45983.478646296295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45983.478646296295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45983.478646296295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45983.478646296295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45983.478646296295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45983.478646296295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45983.478646296295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45983.478646296295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45983.478646296295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45983.478646296295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45983.478646296295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45983.478646296295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45983.478646296295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45983.478646296295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45983.478646296295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45983.478646296295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45983.478646296295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45983.478646296295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45983.478646296295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45983.478646296295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45983.478646296295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45983.478646296295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45983.478646296295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45983.478646296295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45983.478646296295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45983.478646296295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45983.478646296295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45983.478646296295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45983.478646296295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45983.478646296295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45983.478646296295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45983.478646296295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45983.478646296295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45983.478646296295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45983.478646296295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45983.478646296295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45983.478646296295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45983.478646296295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45983.478646296295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45983.478646296295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45983.478646296295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45983.478646296295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45983.478646296295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45983.478646296295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45983.478646296295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45983.478646296295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45983.478646296295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45983.478646296295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45983.478646296295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45983.478646296295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45983.478646296295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45983.478646296295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45983.478646296295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45983.478646296295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45983.478646296295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45983.478646296295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45983.478646296295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45983.478646296295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45983.478646296295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45983.478646296295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45983.478646296295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45983.478646296295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45983.478646296295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45983.478646296295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45983.478646296295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45983.478646296295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45983.478646296295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45983.478646296295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45983.478646296295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45983.478646296295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45983.478646296295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45983.478646296295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45983.478646296295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45983.478646296295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45983.478646296295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45983.478646296295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45983.478646296295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45983.478646296295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45983.478646296295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45983.478646296295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45983.478646296295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45983.478646296295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45983.478646296295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45983.478646296295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45983.478646296295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45983.478646296295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45983.478646296295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45983.478646296295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45983.478646296295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45983.478646296295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45983.478646296295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45983.478646296295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45983.478646296295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45983.478646296295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45983.478646296295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45983.478646296295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45983.478646296295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45983.478646296295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45983.478646296295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45983.478646296295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45983.478646296295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45983.478646296295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45983.478646296295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45983.478646296295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45983.478646296295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45983.478646296295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45983.478646296295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45983.478646296295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45983.478646296295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45983.478646296295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45983.478646296295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45983.478646296295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45983.478646296295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45983.478646296295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45983.478646296295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45983.478646296295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45983.478646296295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45983.478646296295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45983.478646296295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45983.478646296295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45983.478646296295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45983.478646296295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45983.478646296295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45983.478646296295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45983.478646296295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45983.478646296295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45983.478646296295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45983.478646296295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45983.478646296295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45983.478646296295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45983.478646296295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45983.478646296295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45983.478646296295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45983.478646296295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45983.478646296295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45983.478646296295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45983.478646296295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45983.478646296295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45983.478646296295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45983.478646296295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45983.478646296295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45983.478646296295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45983.478646296295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45983.478646296295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45983.478646296295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45983.478646296295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45983.478646296295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45983.478646296295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45983.478646296295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45983.478646296295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45983.478646296295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45983.478646296295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45983.478646296295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45983.478646296295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45983.478646296295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45983.478646296295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45983.478646296295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45983.478646296295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45983.478646296295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45983.478646296295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45983.478646296295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45983.478646296295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45983.478646296295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45983.478646296295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45983.478646296295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45983.478646296295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45983.478646296295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45983.478646296295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45983.478646296295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45983.478646296295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45983.478646296295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45983.478646296295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45983.478646296295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45983.478646296295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45983.478646296295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45983.478646296295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45983.478646296295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45983.478646296295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45983.478646296295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45983.478646296295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45983.478646296295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45983.478646296295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45983.478646296295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45983.478646296295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45983.478646296295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45983.478646296295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45983.478646296295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45983.478646296295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45983.478646296295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45983.478646296295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45983.478646296295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45983.478646296295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45983.478646296295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45983.478646296295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45983.478646296295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45983.478646296295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45983.478646296295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45983.478646296295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45983.478646296295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45983.478646296295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45983.478646296295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45983.478646296295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45983.478646296295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45983.478646296295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45983.478646296295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45983.478646296295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45983.478646296295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45983.478646296295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45983.478646296295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45983.478646296295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45983.478646296295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45983.478646296295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45983.478646296295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45983.478646296295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45983.478646296295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45983.478646296295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45983.478646296295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45983.478646296295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45983.478646296295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45983.478646296295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45983.478646296295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45983.478646296295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45983.478646296295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45983.478646296295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45983.478646296295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45983.478646296295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45983.478646296295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45983.478646296295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45983.478646296295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45983.478646296295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45983.478646296295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45983.478646296295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45983.478646296295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45983.478646296295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45983.478646296295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45983.478646296295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45983.478646296295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45983.478646296295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45983.478646296295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45983.478646296295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45983.478646296295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45983.478646296295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45983.478646296295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45983.478646296295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45983.478646296295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45983.478646296295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45983.478646296295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45983.478646296295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45983.478646296295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45983.478646296295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45983.478646296295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45983.478646296295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45983.478646296295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45983.478646296295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45983.478646296295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45983.478646296295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45983.478646296295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45983.478646296295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45983.478646296295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45983.478646296295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45983.478646296295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45983.478646296295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45983.478646296295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45983.478646296295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45983.478646296295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45983.478646296295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45983.478646296295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45983.478646296295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45983.478646296295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45983.478646296295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45983.478646296295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45983.478646296295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45983.478646296295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45983.478646296295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45983.478646296295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45983.478646296295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45983.478646296295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45983.478646296295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45983.478646296295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45983.478646296295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45983.478646296295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45983.478646296295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45983.478646296295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45983.478646296295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45983.478646296295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45983.478646296295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45983.478646296295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45983.478646296295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45983.478646296295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45983.478646296295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45983.478646296295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45983.478646296295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45983.478646296295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45983.478646296295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45983.478646296295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45983.478646296295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45983.478646296295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45983.478646296295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45983.478646296295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45983.478646296295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45983.478646296295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45983.478646296295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45983.478646296295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45983.478646296295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45983.478646296295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45983.478646296295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45983.478646296295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45983.478646296295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45983.478646296295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45983.478646296295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45983.478646296295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45983.478646296295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45983.478646296295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45983.478646296295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45983.478646296295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45983.478646296295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45983.478646296295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45983.478646296295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45983.478646296295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45983.478646296295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45983.478646296295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45983.478646296295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45983.478646296295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45983.478646296295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45983.478646296295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45983.478646296295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45983.478646296295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45983.478646296295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45983.478646296295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45983.478646296295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45983.478646296295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45983.478646296295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45983.478646296295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45983.478646296295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45983.478646296295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45983.478646296295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45983.478646296295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45983.478646296295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45983.478646296295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45983.478646296295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45983.478646296295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45983.478646296295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45983.478646296295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45983.478646296295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45983.478646296295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45983.478646296295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45983.478646296295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45983.478646296295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45983.478646296295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45983.478646296295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45983.478646296295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45983.478646296295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45983.478646296295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45983.478646296295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45983.478646296295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45983.478646296295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45983.478646296295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45983.478646296295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45983.478646296295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45983.478646296295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45983.478646296295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45983.478646296295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45983.478646296295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45983.478646296295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45983.478646296295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45983.478646296295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45983.478646296295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45983.478646296295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45983.478646296295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45983.478646296295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45983.478646296295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45983.478646296295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45983.478646296295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45983.478646296295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45983.478646296295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45983.478646296295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45983.478646296295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45983.478646296295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45983.478646296295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45983.478646296295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45983.478646296295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45983.478646296295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45983.478646296295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45983.478646296295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45983.478646296295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45983.478646296295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45983.478646296295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45983.478646296295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45983.478646296295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45983.478646296295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45983.478646296295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45983.478646296295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45983.478646296295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45983.478646296295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45983.478646296295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45983.478646296295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45983.478646296295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45983.478646296295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45983.478646296295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45983.478646296295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45983.478646296295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45983.478646296295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45983.478646296295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45983.478646296295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45983.478646296295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45983.478646296295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45983.478646296295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45983.478646296295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45983.478646296295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45983.478646296295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45983.478646296295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45983.478646296295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45983.478646296295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45983.478646296295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45983.478646296295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45983.478646296295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45983.478646296295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45983.478646296295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45983.478646296295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45983.478646296295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45983.478646296295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45983.478646296295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45983.478646296295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45983.478646296295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45983.478646296295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45983.478646296295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45983.478646296295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45983.478646296295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45983.478646296295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45983.478646296295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45983.478646296295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45983.478646296295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45983.478646296295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45983.478646296295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45983.478646296295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45983.478646296295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45983.478646296295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45983.478646296295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45983.478646296295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45983.478646296295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45983.478646296295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45983.478646296295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45983.478646296295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45983.478646296295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45983.478646296295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45983.478646296295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45983.478646296295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45983.478646296295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45983.478646296295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45983.478646296295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45983.478646296295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45983.478646296295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45983.478646296295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45983.478646296295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45983.478646296295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45983.478646296295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45983.478646296295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45983.478646296295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45983.478646296295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45983.478646296295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45983.478646296295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45983.478646296295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45983.478646296295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45983.478646296295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45983.478646296295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45983.478646296295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45983.478646296295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45983.478646296295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45983.478646296295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45983.478646296295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45983.478646296295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45983.478646296295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45983.478646296295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45983.478646296295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45983.478646296295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45983.478646296295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45983.478646296295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45983.478646296295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45983.478646296295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45983.478646296295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45983.478646296295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45983.478646296295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45983.478646296295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45983.478646296295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45983.478646296295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45983.478646296295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45983.478646296295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45983.478646296295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45983.478646296295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45983.478646296295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45983.478646296295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45983.478646296295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45983.478646296295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968" ca="1" si="15">IFERROR(NOW()-F954,"-")</f>
        <v>45983.478646296295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45983.478646296295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45983.478646296295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45983.478646296295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45983.478646296295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45983.478646296295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45983.478646296295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45983.478646296295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45983.478646296295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45983.478646296295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45983.478646296295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45983.478646296295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45983.478646296295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45983.478646296295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45983.478646296295</v>
      </c>
      <c r="H968" s="22"/>
      <c r="I968" s="19" t="str">
        <f>IFERROR(VLOOKUP(D968,DB!A:F,6,0),"")</f>
        <v/>
      </c>
      <c r="J968" s="18" t="str">
        <f>IFERROR(VLOOKUP(D968,DB!A:G,7,0),"")</f>
        <v/>
      </c>
      <c r="K968" s="45"/>
      <c r="L968" s="23" t="str">
        <f>IFERROR(VLOOKUP(D968,DB!A:I,9,0),"")</f>
        <v/>
      </c>
    </row>
  </sheetData>
  <dataValidations count="2">
    <dataValidation allowBlank="1" showInputMessage="1" showErrorMessage="1" sqref="E1" xr:uid="{5914219A-CB83-432D-936A-CC0CB6F3982A}"/>
    <dataValidation type="list" allowBlank="1" showInputMessage="1" showErrorMessage="1" sqref="E2:E9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2"/>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279.99792870369856</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38899</v>
      </c>
      <c r="E3" s="94" t="s">
        <v>39021</v>
      </c>
      <c r="F3" s="95"/>
      <c r="G3" s="96">
        <f t="shared" ref="G3:G12" ca="1" si="0">IFERROR(NOW()-F3,"")</f>
        <v>45983.478646296295</v>
      </c>
      <c r="H3" s="95">
        <v>45983.358854166669</v>
      </c>
      <c r="I3" s="113" t="str">
        <f>IFERROR(VLOOKUP(D3,DB!A:F,6,0),"")</f>
        <v>SCECO</v>
      </c>
      <c r="J3" s="113" t="str">
        <f>IFERROR(VLOOKUP(D3,DB!A:G,7,0),"")</f>
        <v>No BB Shifted</v>
      </c>
      <c r="K3" s="97" t="s">
        <v>39108</v>
      </c>
      <c r="L3" s="91" t="str">
        <f>IFERROR(VLOOKUP(D3,DB!A:I,9,0),"")</f>
        <v>Latis</v>
      </c>
    </row>
    <row r="4" spans="1:16" ht="15" customHeight="1">
      <c r="A4" s="113"/>
      <c r="B4" s="113" t="str">
        <f>IFERROR(VLOOKUP(D4,DB!A:K,11,0),"")</f>
        <v/>
      </c>
      <c r="C4" s="93"/>
      <c r="D4" s="91"/>
      <c r="E4" s="94"/>
      <c r="F4" s="95"/>
      <c r="G4" s="96">
        <f t="shared" ca="1" si="0"/>
        <v>45983.478646296295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45983.478646296295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45983.478646296295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45983.478646296295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45983.478646296295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45983.478646296295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45983.478646296295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45983.478646296295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45983.478646296295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76" ca="1" si="1">IFERROR(NOW()-F13,"")</f>
        <v>45983.478646296295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45983.478646296295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45983.478646296295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45983.478646296295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45983.478646296295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45983.478646296295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45983.478646296295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45983.478646296295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45983.478646296295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45983.478646296295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45983.478646296295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45983.478646296295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45983.478646296295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45983.478646296295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45983.478646296295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45983.478646296295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45983.478646296295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45983.478646296295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45983.478646296295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45983.478646296295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45983.478646296295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45983.478646296295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45983.478646296295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45983.478646296295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45983.478646296295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45983.478646296295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45983.478646296295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45983.478646296295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45983.478646296295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45983.478646296295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45983.478646296295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45983.478646296295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45983.478646296295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45983.478646296295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45983.478646296295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45983.478646296295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45983.478646296295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45983.478646296295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45983.478646296295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45983.478646296295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45983.478646296295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45983.478646296295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45983.478646296295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45983.478646296295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45983.478646296295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45983.478646296295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45983.478646296295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45983.478646296295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45983.478646296295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45983.478646296295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45983.478646296295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45983.478646296295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45983.478646296295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45983.478646296295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45983.478646296295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45983.478646296295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45983.478646296295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45983.478646296295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45983.478646296295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45983.478646296295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45983.478646296295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45983.478646296295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45983.478646296295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45983.478646296295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ref="G77:G140" ca="1" si="2">IFERROR(NOW()-F77,"")</f>
        <v>45983.478646296295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45983.478646296295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45983.478646296295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45983.478646296295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45983.478646296295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45983.478646296295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45983.478646296295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45983.478646296295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45983.478646296295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45983.478646296295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45983.478646296295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45983.478646296295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45983.478646296295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45983.478646296295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45983.478646296295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45983.478646296295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45983.478646296295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45983.478646296295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45983.478646296295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45983.478646296295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45983.478646296295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45983.478646296295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45983.478646296295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45983.478646296295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45983.478646296295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45983.478646296295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45983.478646296295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45983.478646296295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45983.478646296295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45983.478646296295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45983.478646296295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45983.478646296295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45983.478646296295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45983.478646296295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45983.478646296295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45983.478646296295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45983.478646296295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45983.478646296295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45983.478646296295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45983.478646296295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45983.478646296295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45983.478646296295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45983.478646296295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45983.478646296295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45983.478646296295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45983.478646296295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45983.478646296295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45983.478646296295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45983.478646296295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45983.478646296295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45983.478646296295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45983.478646296295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45983.478646296295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45983.478646296295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45983.478646296295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45983.478646296295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45983.478646296295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45983.478646296295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45983.478646296295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45983.478646296295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45983.478646296295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45983.478646296295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45983.478646296295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45983.478646296295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ref="G141:G204" ca="1" si="3">IFERROR(NOW()-F141,"")</f>
        <v>45983.478646296295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45983.478646296295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45983.478646296295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45983.478646296295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45983.478646296295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45983.478646296295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45983.478646296295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45983.478646296295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45983.478646296295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45983.478646296295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45983.478646296295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45983.478646296295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45983.478646296295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45983.478646296295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45983.478646296295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45983.478646296295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45983.478646296295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45983.478646296295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45983.478646296295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45983.478646296295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45983.478646296295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45983.478646296295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45983.478646296295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45983.478646296295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45983.478646296295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45983.478646296295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45983.478646296295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45983.478646296295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45983.478646296295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45983.478646296295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45983.478646296295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45983.478646296295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45983.478646296295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45983.478646296295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45983.478646296295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45983.478646296295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45983.478646296295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45983.478646296295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45983.478646296295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45983.478646296295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45983.478646296295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45983.478646296295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45983.478646296295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45983.478646296295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45983.478646296295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45983.478646296295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45983.478646296295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45983.478646296295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45983.478646296295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45983.478646296295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45983.478646296295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45983.478646296295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45983.478646296295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45983.478646296295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45983.478646296295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45983.478646296295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45983.478646296295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45983.478646296295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45983.478646296295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45983.478646296295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45983.478646296295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45983.478646296295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45983.478646296295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45983.478646296295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ref="G205:G268" ca="1" si="4">IFERROR(NOW()-F205,"")</f>
        <v>45983.478646296295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45983.478646296295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45983.478646296295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45983.478646296295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45983.478646296295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45983.478646296295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45983.478646296295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45983.478646296295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45983.478646296295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45983.478646296295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45983.478646296295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45983.478646296295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45983.478646296295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45983.478646296295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45983.478646296295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45983.478646296295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45983.478646296295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45983.478646296295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45983.478646296295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45983.478646296295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45983.478646296295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45983.478646296295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45983.478646296295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45983.478646296295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45983.478646296295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45983.478646296295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45983.478646296295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45983.478646296295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45983.478646296295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45983.478646296295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45983.478646296295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45983.478646296295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45983.478646296295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45983.478646296295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45983.478646296295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45983.478646296295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45983.478646296295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45983.478646296295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45983.478646296295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45983.478646296295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45983.478646296295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45983.478646296295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45983.478646296295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45983.478646296295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45983.478646296295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45983.478646296295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45983.478646296295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45983.478646296295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45983.478646296295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45983.478646296295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45983.478646296295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45983.478646296295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45983.478646296295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45983.478646296295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45983.478646296295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45983.478646296295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45983.478646296295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45983.478646296295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45983.478646296295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45983.478646296295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45983.478646296295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45983.478646296295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45983.478646296295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45983.478646296295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ref="G269:G332" ca="1" si="5">IFERROR(NOW()-F269,"")</f>
        <v>45983.478646296295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45983.478646296295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45983.478646296295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45983.478646296295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45983.478646296295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45983.478646296295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45983.478646296295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45983.478646296295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45983.478646296295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45983.478646296295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45983.478646296295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45983.478646296295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45983.478646296295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45983.478646296295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45983.478646296295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45983.478646296295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45983.478646296295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45983.478646296295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45983.478646296295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45983.478646296295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45983.478646296295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45983.478646296295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45983.478646296295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45983.478646296295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45983.478646296295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45983.478646296295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45983.478646296295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45983.478646296295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45983.478646296295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45983.478646296295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45983.478646296295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45983.478646296295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45983.478646296295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45983.478646296295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45983.478646296295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45983.478646296295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45983.478646296295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45983.478646296295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45983.478646296295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45983.478646296295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45983.478646296295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45983.478646296295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45983.478646296295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45983.478646296295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45983.478646296295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45983.478646296295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45983.478646296295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45983.478646296295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45983.478646296295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45983.478646296295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45983.478646296295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45983.478646296295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45983.478646296295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45983.478646296295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45983.478646296295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45983.478646296295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45983.478646296295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45983.478646296295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45983.478646296295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45983.478646296295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45983.478646296295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45983.478646296295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45983.478646296295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45983.478646296295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ref="G333:G396" ca="1" si="6">IFERROR(NOW()-F333,"")</f>
        <v>45983.478646296295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45983.478646296295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45983.478646296295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45983.478646296295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45983.478646296295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45983.478646296295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45983.478646296295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45983.478646296295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45983.478646296295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45983.478646296295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45983.478646296295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45983.478646296295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45983.478646296295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45983.478646296295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45983.478646296295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45983.478646296295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45983.478646296295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45983.478646296295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45983.478646296295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45983.478646296295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45983.478646296295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45983.478646296295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45983.478646296295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45983.478646296295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45983.478646296295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45983.478646296295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45983.478646296295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45983.478646296295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45983.478646296295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45983.478646296295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45983.478646296295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45983.478646296295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45983.478646296295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45983.478646296295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45983.478646296295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45983.478646296295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45983.478646296295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45983.478646296295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45983.478646296295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45983.478646296295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45983.478646296295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45983.478646296295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45983.478646296295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45983.478646296295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45983.478646296295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45983.478646296295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45983.478646296295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45983.478646296295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45983.478646296295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45983.478646296295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45983.478646296295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45983.478646296295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45983.478646296295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45983.478646296295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45983.478646296295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45983.478646296295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45983.478646296295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45983.478646296295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45983.478646296295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45983.478646296295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45983.478646296295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45983.478646296295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45983.478646296295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45983.478646296295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ref="G397:G442" ca="1" si="7">IFERROR(NOW()-F397,"")</f>
        <v>45983.478646296295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45983.478646296295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45983.478646296295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45983.478646296295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45983.478646296295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45983.478646296295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45983.478646296295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45983.478646296295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45983.478646296295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45983.478646296295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45983.478646296295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45983.478646296295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45983.478646296295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45983.478646296295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45983.478646296295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45983.478646296295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45983.478646296295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45983.478646296295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45983.478646296295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45983.478646296295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45983.478646296295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45983.478646296295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45983.478646296295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45983.478646296295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45983.478646296295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45983.478646296295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45983.478646296295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45983.478646296295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45983.478646296295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45983.478646296295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45983.478646296295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45983.478646296295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45983.478646296295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45983.478646296295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45983.478646296295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45983.478646296295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45983.478646296295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45983.478646296295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45983.478646296295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45983.478646296295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45983.478646296295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45983.478646296295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45983.478646296295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45983.478646296295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45983.478646296295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45983.478646296295</v>
      </c>
      <c r="H442" s="95"/>
      <c r="I442" s="113" t="str">
        <f>IFERROR(VLOOKUP(D442,DB!A:F,6,0),"")</f>
        <v/>
      </c>
      <c r="J442" s="113" t="str">
        <f>IFERROR(VLOOKUP(D442,DB!A:G,7,0),"")</f>
        <v/>
      </c>
      <c r="K442" s="97"/>
      <c r="L442" s="91" t="str">
        <f>IFERROR(VLOOKUP(D442,DB!A:I,9,0),"")</f>
        <v/>
      </c>
    </row>
  </sheetData>
  <dataValidations count="2">
    <dataValidation allowBlank="1" showInputMessage="1" showErrorMessage="1" sqref="E1" xr:uid="{A4F81451-56CC-4543-9497-104C4E44EE4B}"/>
    <dataValidation type="list" allowBlank="1" showInputMessage="1" showErrorMessage="1" sqref="E2:E4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8"/>
  <sheetViews>
    <sheetView tabSelected="1" topLeftCell="C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91.646586111106444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57.289768981478119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34.817535185182351</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5.9638430555569357</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2.1053476851811865</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32664</v>
      </c>
      <c r="E7" s="109" t="s">
        <v>39100</v>
      </c>
      <c r="F7" s="128">
        <v>45982.768553240741</v>
      </c>
      <c r="G7" s="111">
        <f ca="1">IFERROR(NOW()-F7,"")</f>
        <v>0.71009305555344326</v>
      </c>
      <c r="H7" s="128">
        <v>45982.753275462965</v>
      </c>
      <c r="I7" s="109" t="str">
        <f>IFERROR(VLOOKUP(D7,DB!A:F,6,0),"")</f>
        <v>SCECO</v>
      </c>
      <c r="J7" s="109" t="str">
        <f>IFERROR(VLOOKUP(D7,DB!A:G,7,0),"")</f>
        <v>Good</v>
      </c>
      <c r="K7" s="109" t="s">
        <v>39120</v>
      </c>
      <c r="L7" s="109" t="str">
        <f>IFERROR(VLOOKUP(D7,DB!A:I,9,0),"")</f>
        <v>Latis</v>
      </c>
    </row>
    <row r="8" spans="1:13">
      <c r="A8" s="109" t="s">
        <v>39121</v>
      </c>
      <c r="B8" s="109" t="str">
        <f>IFERROR(VLOOKUP(D8,DB!A:K,11,0),"")</f>
        <v>R5</v>
      </c>
      <c r="C8" s="109">
        <v>1</v>
      </c>
      <c r="D8" s="109" t="s">
        <v>33244</v>
      </c>
      <c r="E8" s="109" t="s">
        <v>39021</v>
      </c>
      <c r="F8" s="128">
        <v>45983.461678240739</v>
      </c>
      <c r="G8" s="111">
        <f ca="1">IFERROR(NOW()-F8,"")</f>
        <v>1.6968055555480532E-2</v>
      </c>
      <c r="H8" s="128">
        <v>45983.455752314818</v>
      </c>
      <c r="I8" s="109" t="str">
        <f>IFERROR(VLOOKUP(D8,DB!A:F,6,0),"")</f>
        <v>SCECO</v>
      </c>
      <c r="J8" s="109" t="str">
        <f>IFERROR(VLOOKUP(D8,DB!A:G,7,0),"")</f>
        <v>Dead</v>
      </c>
      <c r="K8" s="109" t="s">
        <v>39122</v>
      </c>
      <c r="L8" s="109" t="str">
        <f>IFERROR(VLOOKUP(D8,DB!A:I,9,0),"")</f>
        <v>Latis</v>
      </c>
    </row>
    <row r="9" spans="1:13">
      <c r="A9" s="109"/>
      <c r="B9" s="109" t="str">
        <f>IFERROR(VLOOKUP(D9,DB!A:K,11,0),"")</f>
        <v/>
      </c>
      <c r="C9" s="109"/>
      <c r="D9"/>
      <c r="E9" s="109"/>
      <c r="F9" s="109"/>
      <c r="G9" s="111">
        <f ca="1">IFERROR(NOW()-F9,"")</f>
        <v>45983.478646296295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45983.478646296295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45983.478646296295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45983.478646296295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45983.478646296295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45983.478646296295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45983.478646296295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45983.478646296295</v>
      </c>
      <c r="H16" s="109"/>
      <c r="I16" s="109" t="str">
        <f>IFERROR(VLOOKUP(D16,DB!A:F,6,0),"")</f>
        <v/>
      </c>
      <c r="J16" s="109" t="str">
        <f>IFERROR(VLOOKUP(D16,DB!A:G,7,0),"")</f>
        <v/>
      </c>
      <c r="K16" s="109"/>
      <c r="L16" s="109" t="str">
        <f>IFERROR(VLOOKUP(D16,DB!A:I,9,0),"")</f>
        <v/>
      </c>
    </row>
    <row r="17" spans="1:12">
      <c r="A17" s="109"/>
      <c r="B17" s="109" t="str">
        <f>IFERROR(VLOOKUP(D17,DB!A:K,11,0),"")</f>
        <v/>
      </c>
      <c r="C17" s="109"/>
      <c r="D17"/>
      <c r="E17" s="109"/>
      <c r="F17" s="109"/>
      <c r="G17" s="111">
        <f ca="1">IFERROR(NOW()-F17,"")</f>
        <v>45983.478646296295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45983.478646296295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45983.478646296295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45983.478646296295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45983.478646296295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45983.478646296295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45983.478646296295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45983.478646296295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45983.478646296295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45983.478646296295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45983.478646296295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45983.478646296295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45983.478646296295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45983.478646296295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45983.478646296295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45983.478646296295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45983.478646296295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45983.478646296295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45983.478646296295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45983.478646296295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45983.478646296295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45983.478646296295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45983.478646296295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45983.478646296295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45983.478646296295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45983.478646296295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45983.478646296295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45983.478646296295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45983.478646296295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45983.478646296295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45983.478646296295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45983.478646296295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45983.478646296295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45983.478646296295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45983.478646296295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45983.478646296295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45983.478646296295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45983.478646296295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45983.478646296295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45983.478646296295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45983.478646296295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45983.478646296295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45983.478646296295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45983.478646296295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45983.478646296295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45983.478646296295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45983.478646296295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45983.478646296295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45983.478646296295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45983.478646296295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45983.478646296295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45983.478646296295</v>
      </c>
      <c r="H68" s="109"/>
      <c r="I68" s="109" t="str">
        <f>IFERROR(VLOOKUP(D68,DB!A:F,6,0),"")</f>
        <v/>
      </c>
      <c r="J68" s="109" t="str">
        <f>IFERROR(VLOOKUP(D68,DB!A:G,7,0),"")</f>
        <v/>
      </c>
      <c r="K68" s="109"/>
      <c r="L68" s="109" t="str">
        <f>IFERROR(VLOOKUP(D68,DB!A:I,9,0),"")</f>
        <v/>
      </c>
    </row>
    <row r="69" spans="1:12">
      <c r="A69" s="131"/>
      <c r="B69" s="131" t="str">
        <f>IFERROR(VLOOKUP(D69,DB!A:K,11,0),"")</f>
        <v/>
      </c>
      <c r="C69" s="131"/>
      <c r="D69" s="131"/>
      <c r="E69" s="131"/>
      <c r="F69" s="132"/>
      <c r="G69" s="111">
        <f ca="1">IFERROR(NOW()-F69,"")</f>
        <v>45983.478646296295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45983.478646296295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45983.478646296295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45983.478646296295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45983.478646296295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45983.478646296295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45983.478646296295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45983.478646296295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45983.478646296295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45983.478646296295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45983.478646296295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45983.478646296295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45983.478646296295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45983.478646296295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45983.478646296295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45983.478646296295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45983.478646296295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45983.478646296295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45983.478646296295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45983.478646296295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45983.478646296295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45983.478646296295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45983.478646296295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45983.478646296295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45983.478646296295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45983.478646296295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45983.478646296295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45983.478646296295</v>
      </c>
      <c r="H96" s="132"/>
      <c r="I96" s="131" t="str">
        <f>IFERROR(VLOOKUP(D96,DB!A:F,6,0),"")</f>
        <v/>
      </c>
      <c r="J96" s="131" t="str">
        <f>IFERROR(VLOOKUP(D96,DB!A:G,7,0),"")</f>
        <v/>
      </c>
      <c r="K96" s="131"/>
      <c r="L96" s="131" t="str">
        <f>IFERROR(VLOOKUP(D96,DB!A:I,9,0),"")</f>
        <v/>
      </c>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sheetData>
  <dataValidations count="2">
    <dataValidation allowBlank="1" showInputMessage="1" showErrorMessage="1" sqref="E1" xr:uid="{920C6338-E771-4DAE-8C89-92A9093EA4DE}"/>
    <dataValidation type="list" allowBlank="1" showInputMessage="1" showErrorMessage="1" sqref="E2:E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39123</v>
      </c>
      <c r="B2" s="119" t="str">
        <f>IFERROR(VLOOKUP(D2,DB!A:K,11,0),"")</f>
        <v>R6</v>
      </c>
      <c r="C2" s="120">
        <v>1</v>
      </c>
      <c r="D2" s="119" t="s">
        <v>31093</v>
      </c>
      <c r="E2" s="109" t="s">
        <v>39021</v>
      </c>
      <c r="F2" s="150">
        <v>45983.404386574075</v>
      </c>
      <c r="G2" s="104">
        <f t="shared" ref="G2:G19" ca="1" si="0">IFERROR(NOW()-F2,"-")</f>
        <v>7.425972221972188E-2</v>
      </c>
      <c r="H2" s="150">
        <v>45983.398530092592</v>
      </c>
      <c r="I2" s="119" t="str">
        <f>IFERROR(VLOOKUP(D2,DB!A:F,6,0),"")</f>
        <v>SCECO</v>
      </c>
      <c r="J2" s="119" t="str">
        <f>IFERROR(VLOOKUP(D2,DB!A:G,7,0),"")</f>
        <v>Vandalized</v>
      </c>
      <c r="K2" s="122" t="s">
        <v>39124</v>
      </c>
      <c r="L2" s="123" t="str">
        <f>IFERROR(VLOOKUP(D2,DB!A:I,9,0),"")</f>
        <v>Latis</v>
      </c>
    </row>
    <row r="3" spans="1:16382" ht="31.5" customHeight="1">
      <c r="A3" s="149" t="s">
        <v>39125</v>
      </c>
      <c r="B3" s="119" t="str">
        <f>IFERROR(VLOOKUP(D3,DB!A:K,11,0),"")</f>
        <v>R6</v>
      </c>
      <c r="C3" s="120">
        <v>6</v>
      </c>
      <c r="D3" s="151" t="s">
        <v>30925</v>
      </c>
      <c r="E3" s="109" t="s">
        <v>39100</v>
      </c>
      <c r="F3" s="150">
        <v>45983.467349537037</v>
      </c>
      <c r="G3" s="104">
        <f ca="1">IFERROR(NOW()-F3,"-")</f>
        <v>1.1296759257675149E-2</v>
      </c>
      <c r="H3" s="150">
        <v>45979.197662037041</v>
      </c>
      <c r="I3" s="119" t="str">
        <f>IFERROR(VLOOKUP(D3,DB!A:F,6,0),"")</f>
        <v>SCECO</v>
      </c>
      <c r="J3" s="119" t="str">
        <f>IFERROR(VLOOKUP(D3,DB!A:G,7,0),"")</f>
        <v>Dead</v>
      </c>
      <c r="K3" s="122" t="s">
        <v>39126</v>
      </c>
      <c r="L3" s="123" t="str">
        <f>IFERROR(VLOOKUP(D3,DB!A:I,9,0),"")</f>
        <v>Latis</v>
      </c>
    </row>
    <row r="4" spans="1:16382" ht="31.5" customHeight="1">
      <c r="A4" s="149" t="s">
        <v>39127</v>
      </c>
      <c r="B4" s="119" t="str">
        <f>IFERROR(VLOOKUP(D4,DB!A:K,11,0),"")</f>
        <v>R6</v>
      </c>
      <c r="C4" s="120">
        <v>1</v>
      </c>
      <c r="D4" s="119" t="s">
        <v>30806</v>
      </c>
      <c r="E4" s="109" t="s">
        <v>39021</v>
      </c>
      <c r="F4" s="150">
        <v>45983.442233796297</v>
      </c>
      <c r="G4" s="104">
        <f ca="1">IFERROR(NOW()-F4,"-")</f>
        <v>3.6412499997823033E-2</v>
      </c>
      <c r="H4" s="150">
        <v>45983.436655092592</v>
      </c>
      <c r="I4" s="119" t="str">
        <f>IFERROR(VLOOKUP(D4,DB!A:F,6,0),"")</f>
        <v>SCECO</v>
      </c>
      <c r="J4" s="119" t="str">
        <f>IFERROR(VLOOKUP(D4,DB!A:G,7,0),"")</f>
        <v>Vandalized</v>
      </c>
      <c r="K4" s="122" t="s">
        <v>39128</v>
      </c>
      <c r="L4" s="123" t="str">
        <f>IFERROR(VLOOKUP(D4,DB!A:I,9,0),"")</f>
        <v>Latis</v>
      </c>
    </row>
    <row r="5" spans="1:16382" ht="31.5" customHeight="1">
      <c r="A5" s="118"/>
      <c r="B5" s="119" t="str">
        <f>IFERROR(VLOOKUP(D5,DB!A:K,11,0),"")</f>
        <v/>
      </c>
      <c r="C5" s="120"/>
      <c r="D5" s="119"/>
      <c r="E5" s="109"/>
      <c r="F5" s="121"/>
      <c r="G5" s="104">
        <f ca="1">IFERROR(NOW()-F5,"-")</f>
        <v>45983.478646296295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ca="1">IFERROR(NOW()-F6,"-")</f>
        <v>45983.478646296295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ca="1">IFERROR(NOW()-F7,"-")</f>
        <v>45983.478646296295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ca="1">IFERROR(NOW()-F8,"-")</f>
        <v>45983.478646296295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45983.478646296295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45983.478646296295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45983.478646296295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45983.478646296295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45983.478646296295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45983.478646296295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45983.478646296295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45983.478646296295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45983.478646296295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45983.478646296295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45983.478646296295</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2025-11-22T08:31:18Z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