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46" documentId="120_S{2AC9BD13-BADA-5192-A53E-5A8FF88502F6}" xr6:coauthVersionLast="47" xr6:coauthVersionMax="47" xr10:uidLastSave="{9172B761-31B4-46B6-B050-23984BB2A8FD}"/>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I3" i="4"/>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<sst xmlns="http://schemas.openxmlformats.org/spreadsheetml/2006/main" count="180299" uniqueCount="39131">
  <si>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</si>
  <si>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</si>
  <si>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</si>
  <si>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</si>
  <si>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</si>
  <si>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</si>
  <si>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</si>
  <si>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</si>
  <si>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</si>
  <si>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</si>
  <si>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</si>
  <si>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</si>
  <si>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</si>
  <si>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</si>
  <si>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</si>
  <si>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</si>
  <si>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</si>
  <si>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</si>
  <si>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</si>
  <si>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</si>
  <si>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</si>
  <si>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</si>
  <si>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</si>
  <si>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</si>
  <si>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</si>
  <si>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</si>
  <si>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</si>
  <si>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</si>
  <si>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</si>
  <si>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</si>
  <si>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</si>
  <si>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</si>
  <si>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</si>
  <si>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</si>
  <si>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</si>
  <si>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</si>
  <si>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</si>
  <si>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</si>
  <si>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</si>
  <si>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</si>
  <si>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</si>
  <si>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</si>
  <si>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</si>
  <si>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</si>
  <si>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</si>
  <si>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</si>
  <si>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</si>
  <si>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</si>
  <si>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</si>
  <si>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</si>
  <si>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</si>
  <si>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</si>
  <si>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</si>
  <si>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</si>
  <si>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</si>
  <si>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</si>
  <si>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</si>
  <si>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</si>
  <si>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</si>
  <si>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</si>
  <si>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</si>
  <si>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</si>
  <si>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</si>
  <si>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</si>
  <si>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</si>
  <si>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</si>
  <si>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</si>
  <si>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</si>
  <si>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</si>
  <si>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</si>
  <si>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</si>
  <si>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</si>
  <si>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</si>
  <si>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</si>
  <si>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</si>
  <si>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</si>
  <si>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</si>
  <si>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</si>
  <si>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</si>
  <si>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</si>
  <si>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</si>
  <si>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</si>
  <si>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</si>
  <si>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</si>
  <si>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</si>
  <si>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</si>
  <si>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</si>
  <si>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</si>
  <si>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</si>
  <si>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</si>
  <si>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</si>
  <si>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</si>
  <si>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</si>
  <si>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</si>
  <si>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</si>
  <si>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</si>
  <si>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</si>
  <si>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</si>
  <si>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</si>
  <si>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</si>
  <si>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</si>
  <si>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</si>
  <si>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</si>
  <si>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</si>
  <si>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</si>
  <si>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</si>
  <si>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</si>
  <si>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</si>
  <si>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</si>
  <si>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</si>
  <si>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</si>
  <si>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</si>
  <si>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</si>
  <si>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</si>
  <si>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</si>
  <si>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</si>
  <si>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</si>
  <si>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</si>
  <si>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</si>
  <si>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</si>
  <si>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</si>
  <si>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</si>
  <si>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</si>
  <si>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</si>
  <si>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</si>
  <si>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</si>
  <si>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</si>
  <si>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</si>
  <si>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</si>
  <si>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</si>
  <si>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</si>
  <si>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</si>
  <si>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</si>
  <si>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</si>
  <si>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</si>
  <si>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</si>
  <si>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</si>
  <si>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</si>
  <si>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</si>
  <si>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</si>
  <si>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</si>
  <si>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</si>
  <si>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</si>
  <si>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</si>
  <si>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</si>
  <si>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</si>
  <si>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</si>
  <si>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</si>
  <si>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</si>
  <si>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</si>
  <si>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</si>
  <si>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</si>
  <si>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</si>
  <si>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</si>
  <si>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</si>
  <si>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</si>
  <si>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</si>
  <si>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</si>
  <si>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</si>
  <si>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</si>
  <si>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</si>
  <si>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</si>
  <si>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</si>
  <si>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</si>
  <si>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</si>
  <si>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</si>
  <si>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</si>
  <si>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</si>
  <si>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</si>
  <si>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</si>
  <si>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</si>
  <si>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</si>
  <si>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</si>
  <si>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</si>
  <si>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</si>
  <si>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</si>
  <si>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</si>
  <si>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</si>
  <si>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</si>
  <si>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</si>
  <si>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</si>
  <si>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</si>
  <si>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</si>
  <si>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</si>
  <si>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</si>
  <si>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</si>
  <si>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</si>
  <si>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</si>
  <si>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</si>
  <si>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</si>
  <si>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</si>
  <si>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</si>
  <si>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</si>
  <si>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</si>
  <si>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</si>
  <si>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</si>
  <si>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</si>
  <si>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</si>
  <si>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</si>
  <si>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</si>
  <si>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</si>
  <si>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</si>
  <si>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</si>
  <si>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</si>
  <si>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</si>
  <si>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</si>
  <si>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</si>
  <si>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</si>
  <si>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</si>
  <si>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</si>
  <si>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</si>
  <si>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</si>
  <si>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</si>
  <si>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</si>
  <si>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</si>
  <si>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</si>
  <si>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</si>
  <si>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</si>
  <si>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</si>
  <si>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</si>
  <si>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</si>
  <si>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</si>
  <si>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</si>
  <si>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</si>
  <si>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</si>
  <si>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</si>
  <si>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</si>
  <si>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</si>
  <si>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</si>
  <si>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</si>
  <si>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</si>
  <si>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</si>
  <si>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</si>
  <si>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</si>
  <si>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</si>
  <si>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</si>
  <si>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</si>
  <si>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</si>
  <si>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</si>
  <si>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</si>
  <si>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</si>
  <si>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</si>
  <si>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</si>
  <si>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</si>
  <si>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</si>
  <si>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</si>
  <si>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</si>
  <si>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</si>
  <si>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</si>
  <si>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</si>
  <si>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</si>
  <si>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</si>
  <si>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</si>
  <si>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</si>
  <si>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</si>
  <si>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</si>
  <si>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</si>
  <si>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</si>
  <si>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</si>
  <si>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</si>
  <si>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</si>
  <si>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</si>
  <si>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</si>
  <si>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</si>
  <si>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</si>
  <si>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</si>
  <si>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</si>
  <si>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</si>
  <si>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</si>
  <si>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</si>
  <si>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</si>
  <si>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</si>
  <si>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</si>
  <si>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</si>
  <si>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</si>
  <si>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</si>
  <si>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</si>
  <si>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</si>
  <si>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</si>
  <si>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</si>
  <si>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</si>
  <si>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</si>
  <si>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</si>
  <si>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</si>
  <si>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</si>
  <si>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</si>
  <si>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</si>
  <si>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</si>
  <si>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</si>
  <si>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</si>
  <si>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</si>
  <si>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</si>
  <si>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</si>
  <si>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</si>
  <si>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</si>
  <si>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</si>
  <si>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</si>
  <si>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</si>
  <si>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</si>
  <si>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</si>
  <si>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</si>
  <si>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</si>
  <si>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</si>
  <si>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</si>
  <si>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</si>
  <si>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</si>
  <si>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</si>
  <si>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</si>
  <si>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</si>
  <si>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</si>
  <si>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</si>
  <si>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</si>
  <si>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</si>
  <si>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</si>
  <si>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</si>
  <si>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</si>
  <si>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</si>
  <si>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</si>
  <si>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</si>
  <si>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</si>
  <si>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</si>
  <si>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</si>
  <si>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</si>
  <si>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</si>
  <si>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</si>
  <si>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</si>
  <si>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</si>
  <si>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</si>
  <si>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</si>
  <si>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</si>
  <si>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</si>
  <si>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</si>
  <si>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</si>
  <si>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</si>
  <si>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</si>
  <si>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</si>
  <si>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</si>
  <si>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</si>
  <si>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</si>
  <si>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</si>
  <si>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</si>
  <si>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</si>
  <si>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</si>
  <si>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</si>
  <si>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</si>
  <si>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</si>
  <si>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</si>
  <si>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</si>
  <si>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</si>
  <si>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</si>
  <si>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</si>
  <si>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</si>
  <si>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</si>
  <si>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</si>
  <si>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</si>
  <si>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</si>
  <si>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</si>
  <si>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</si>
  <si>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</si>
  <si>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</si>
  <si>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</si>
  <si>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</si>
  <si>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</si>
  <si>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</si>
  <si>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</si>
  <si>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</si>
  <si>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</si>
  <si>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</si>
  <si>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</si>
  <si>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</si>
  <si>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</si>
  <si>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</si>
  <si>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</si>
  <si>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</si>
  <si>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</si>
  <si>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</si>
  <si>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</si>
  <si>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</si>
  <si>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</si>
  <si>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</si>
  <si>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</si>
  <si>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</si>
  <si>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</si>
  <si>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</si>
  <si>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</si>
  <si>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</si>
  <si>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</si>
  <si>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</si>
  <si>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</si>
  <si>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</si>
  <si>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</si>
  <si>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</si>
  <si>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</si>
  <si>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</si>
  <si>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</si>
  <si>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</si>
  <si>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</si>
  <si>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</si>
  <si>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</si>
  <si>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</si>
  <si>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</si>
  <si>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</si>
  <si>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</si>
  <si>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</si>
  <si>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</si>
  <si>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</si>
  <si>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</si>
  <si>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</si>
  <si>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</si>
  <si>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</si>
  <si>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</si>
  <si>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</si>
  <si>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</si>
  <si>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</si>
  <si>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</si>
  <si>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</si>
  <si>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</si>
  <si>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</si>
  <si>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</si>
  <si>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</si>
  <si>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</si>
  <si>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</si>
  <si>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</si>
  <si>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</si>
  <si>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</si>
  <si>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</si>
  <si>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</si>
  <si>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</si>
  <si>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</si>
  <si>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</si>
  <si>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</si>
  <si>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</si>
  <si>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</si>
  <si>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</si>
  <si>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</si>
  <si>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</si>
  <si>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</si>
  <si>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</si>
  <si>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</si>
  <si>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</si>
  <si>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</si>
  <si>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</si>
  <si>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</si>
  <si>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</si>
  <si>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</si>
  <si>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</si>
  <si>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</si>
  <si>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</si>
  <si>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</si>
  <si>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</si>
  <si>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</si>
  <si>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</si>
  <si>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</si>
  <si>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</si>
  <si>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</si>
  <si>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</si>
  <si>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</si>
  <si>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</si>
  <si>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</si>
  <si>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</si>
  <si>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</si>
  <si>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</si>
  <si>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</si>
  <si>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</si>
  <si>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</si>
  <si>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</si>
  <si>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</si>
  <si>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</si>
  <si>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</si>
  <si>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</si>
  <si>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</si>
  <si>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</si>
  <si>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</si>
  <si>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</si>
  <si>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</si>
  <si>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</si>
  <si>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</si>
  <si>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</si>
  <si>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</si>
  <si>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</si>
  <si>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</si>
  <si>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</si>
  <si>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</si>
  <si>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</si>
  <si>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</si>
  <si>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</si>
  <si>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</si>
  <si>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</si>
  <si>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</si>
  <si>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</si>
  <si>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</si>
  <si>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</si>
  <si>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</si>
  <si>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</si>
  <si>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</si>
  <si>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</si>
  <si>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</si>
  <si>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</si>
  <si>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</si>
  <si>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</si>
  <si>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</si>
  <si>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</si>
  <si>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</si>
  <si>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</si>
  <si>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</si>
  <si>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</si>
  <si>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</si>
  <si>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</si>
  <si>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</si>
  <si>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</si>
  <si>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</si>
  <si>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</si>
  <si>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</si>
  <si>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</si>
  <si>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</si>
  <si>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</si>
  <si>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</si>
  <si>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</si>
  <si>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</si>
  <si>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</si>
  <si>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</si>
  <si>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</si>
  <si>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</si>
  <si>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</si>
  <si>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</si>
  <si>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</si>
  <si>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</si>
  <si>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</si>
  <si>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</si>
  <si>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</si>
  <si>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</si>
  <si>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</si>
  <si>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</si>
  <si>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</si>
  <si>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</si>
  <si>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</si>
  <si>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</si>
  <si>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</si>
  <si>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</si>
  <si>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</si>
  <si>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</si>
  <si>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</si>
  <si>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</si>
  <si>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</si>
  <si>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</si>
  <si>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</si>
  <si>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</si>
  <si>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</si>
  <si>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</si>
  <si>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</si>
  <si>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</si>
  <si>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</si>
  <si>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</si>
  <si>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</si>
  <si>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</si>
  <si>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</si>
  <si>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</si>
  <si>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</si>
  <si>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</si>
  <si>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</si>
  <si>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</si>
  <si>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</si>
  <si>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</si>
  <si>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</si>
  <si>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</si>
  <si>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</si>
  <si>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</si>
  <si>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</si>
  <si>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</si>
  <si>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</si>
  <si>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</si>
  <si>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</si>
  <si>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</si>
  <si>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</si>
  <si>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</si>
  <si>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</si>
  <si>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</si>
  <si>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</si>
  <si>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</si>
  <si>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</si>
  <si>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</si>
  <si>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</si>
  <si>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</si>
  <si>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</si>
  <si>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</si>
  <si>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</si>
  <si>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</si>
  <si>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</si>
  <si>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</si>
  <si>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</si>
  <si>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</si>
  <si>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</si>
  <si>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</si>
  <si>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</si>
  <si>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</si>
  <si>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</si>
  <si>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</si>
  <si>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</si>
  <si>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</si>
  <si>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</si>
  <si>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</si>
  <si>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</si>
  <si>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</si>
  <si>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</si>
  <si>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</si>
  <si>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</si>
  <si>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</si>
  <si>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</si>
  <si>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</si>
  <si>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</si>
  <si>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</si>
  <si>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</si>
  <si>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</si>
  <si>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</si>
  <si>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</si>
  <si>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</si>
  <si>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</si>
  <si>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</si>
  <si>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</si>
  <si>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</si>
  <si>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</si>
  <si>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</si>
  <si>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</si>
  <si>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</si>
  <si>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</si>
  <si>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</si>
  <si>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</si>
  <si>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</si>
  <si>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</si>
  <si>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</si>
  <si>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</si>
  <si>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</si>
  <si>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</si>
  <si>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</si>
  <si>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</si>
  <si>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</si>
  <si>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</si>
  <si>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</si>
  <si>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</si>
  <si>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</si>
  <si>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</si>
  <si>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</si>
  <si>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</si>
  <si>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</si>
  <si>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</si>
  <si>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</si>
  <si>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</si>
  <si>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</si>
  <si>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</si>
  <si>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</si>
  <si>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</si>
  <si>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</si>
  <si>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</si>
  <si>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</si>
  <si>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</si>
  <si>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</si>
  <si>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</si>
  <si>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</si>
  <si>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</si>
  <si>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</si>
  <si>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</si>
  <si>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</si>
  <si>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</si>
  <si>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</si>
  <si>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</si>
  <si>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</si>
  <si>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</si>
  <si>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</si>
  <si>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</si>
  <si>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</si>
  <si>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</si>
  <si>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</si>
  <si>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</si>
  <si>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</si>
  <si>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</si>
  <si>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</si>
  <si>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</si>
  <si>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</si>
  <si>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</si>
  <si>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</si>
  <si>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</si>
  <si>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</si>
  <si>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</si>
  <si>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</si>
  <si>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</si>
  <si>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</si>
  <si>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</si>
  <si>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</si>
  <si>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</si>
  <si>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</si>
  <si>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</si>
  <si>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</si>
  <si>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</si>
  <si>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</si>
  <si>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</si>
  <si>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</si>
  <si>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</si>
  <si>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</si>
  <si>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</si>
  <si>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</si>
  <si>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</si>
  <si>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</si>
  <si>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</si>
  <si>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</si>
  <si>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</si>
  <si>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</si>
  <si>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</si>
  <si>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</si>
  <si>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</si>
  <si>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</si>
  <si>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</si>
  <si>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</si>
  <si>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</si>
  <si>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</si>
  <si>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</si>
  <si>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</si>
  <si>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</si>
  <si>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</si>
  <si>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</si>
  <si>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</si>
  <si>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</si>
  <si>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</si>
  <si>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</si>
  <si>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</si>
  <si>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</si>
  <si>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</si>
  <si>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</si>
  <si>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</si>
  <si>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</si>
  <si>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</si>
  <si>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</si>
  <si>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</si>
  <si>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</si>
  <si>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</si>
  <si>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</si>
  <si>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</si>
  <si>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</si>
  <si>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</si>
  <si>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</si>
  <si>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</si>
  <si>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</si>
  <si>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</si>
  <si>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</si>
  <si>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</si>
  <si>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</si>
  <si>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</si>
  <si>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</si>
  <si>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</si>
  <si>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</si>
  <si>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</si>
  <si>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</si>
  <si>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</si>
  <si>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</si>
  <si>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</si>
  <si>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</si>
  <si>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</si>
  <si>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</si>
  <si>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</si>
  <si>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</si>
  <si>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</si>
  <si>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</si>
  <si>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</si>
  <si>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</si>
  <si>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</si>
  <si>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</si>
  <si>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</si>
  <si>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</si>
  <si>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</si>
  <si>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</si>
  <si>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</si>
  <si>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</si>
  <si>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</si>
  <si>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</si>
  <si>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</si>
  <si>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</si>
  <si>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</si>
  <si>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</si>
  <si>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</si>
  <si>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</si>
  <si>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</si>
  <si>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</si>
  <si>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</si>
  <si>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</si>
  <si>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</si>
  <si>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</si>
  <si>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</si>
  <si>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</si>
  <si>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</si>
  <si>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</si>
  <si>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</si>
  <si>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</si>
  <si>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</si>
  <si>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</si>
  <si>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</si>
  <si>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</si>
  <si>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</si>
  <si>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</si>
  <si>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</si>
  <si>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</si>
  <si>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</si>
  <si>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</si>
  <si>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</si>
  <si>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</si>
  <si>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</si>
  <si>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</si>
  <si>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</si>
  <si>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</si>
  <si>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</si>
  <si>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</si>
  <si>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</si>
  <si>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</si>
  <si>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</si>
  <si>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</si>
  <si>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</si>
  <si>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</si>
  <si>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</si>
  <si>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</si>
  <si>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</si>
  <si>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</si>
  <si>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</si>
  <si>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</si>
  <si>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</si>
  <si>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</si>
  <si>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</si>
  <si>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</si>
  <si>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</si>
  <si>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</si>
  <si>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</si>
  <si>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</si>
  <si>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</si>
  <si>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</si>
  <si>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</si>
  <si>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</si>
  <si>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</si>
  <si>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</si>
  <si>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</si>
  <si>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</si>
  <si>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</si>
  <si>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</si>
  <si>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</si>
  <si>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</si>
  <si>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</si>
  <si>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</si>
  <si>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</si>
  <si>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</si>
  <si>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</si>
  <si>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</si>
  <si>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</si>
  <si>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</si>
  <si>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</si>
  <si>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</si>
  <si>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</si>
  <si>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</si>
  <si>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</si>
  <si>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</si>
  <si>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</si>
  <si>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</si>
  <si>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</si>
  <si>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</si>
  <si>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</si>
  <si>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</si>
  <si>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</si>
  <si>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</si>
  <si>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</si>
  <si>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</si>
  <si>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</si>
  <si>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</si>
  <si>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</si>
  <si>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</si>
  <si>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</si>
  <si>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</si>
  <si>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</si>
  <si>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</si>
  <si>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</si>
  <si>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</si>
  <si>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</si>
  <si>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</si>
  <si>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</si>
  <si>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</si>
  <si>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</si>
  <si>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</si>
  <si>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</si>
  <si>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</si>
  <si>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</si>
  <si>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</si>
  <si>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</si>
  <si>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</si>
  <si>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</si>
  <si>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</si>
  <si>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</si>
  <si>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</si>
  <si>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</si>
  <si>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</si>
  <si>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</si>
  <si>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</si>
  <si>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</si>
  <si>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</si>
  <si>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</si>
  <si>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</si>
  <si>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</si>
  <si>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</si>
  <si>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</si>
  <si>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</si>
  <si>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</si>
  <si>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</si>
  <si>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</si>
  <si>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</si>
  <si>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</si>
  <si>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</si>
  <si>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</si>
  <si>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</si>
  <si>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</si>
  <si>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</si>
  <si>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</si>
  <si>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</si>
  <si>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</si>
  <si>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</si>
  <si>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</si>
  <si>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</si>
  <si>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</si>
  <si>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</si>
  <si>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</si>
  <si>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</si>
  <si>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</si>
  <si>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</si>
  <si>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</si>
  <si>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</si>
  <si>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</si>
  <si>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</si>
  <si>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</si>
  <si>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</si>
  <si>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</si>
  <si>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</si>
  <si>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</si>
  <si>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</si>
  <si>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</si>
  <si>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</si>
  <si>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</si>
  <si>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</si>
  <si>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</si>
  <si>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</si>
  <si>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</si>
  <si>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</si>
  <si>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</si>
  <si>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</si>
  <si>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</si>
  <si>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</si>
  <si>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</si>
  <si>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</si>
  <si>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</si>
  <si>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</si>
  <si>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</si>
  <si>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</si>
  <si>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</si>
  <si>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</si>
  <si>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</si>
  <si>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</si>
  <si>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</si>
  <si>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</si>
  <si>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</si>
  <si>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</si>
  <si>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</si>
  <si>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</si>
  <si>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</si>
  <si>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</si>
  <si>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</si>
  <si>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</si>
  <si>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</si>
  <si>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</si>
  <si>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</si>
  <si>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</si>
  <si>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</si>
  <si>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</si>
  <si>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</si>
  <si>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</si>
  <si>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</si>
  <si>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</si>
  <si>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</si>
  <si>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</si>
  <si>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</si>
  <si>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</si>
  <si>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</si>
  <si>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</si>
  <si>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</si>
  <si>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</si>
  <si>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</si>
  <si>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</si>
  <si>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</si>
  <si>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</si>
  <si>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</si>
  <si>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</si>
  <si>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</si>
  <si>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</si>
  <si>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</si>
  <si>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</si>
  <si>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</si>
  <si>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</si>
  <si>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</si>
  <si>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</si>
  <si>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</si>
  <si>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</si>
  <si>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</si>
  <si>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</si>
  <si>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</si>
  <si>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</si>
  <si>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</si>
  <si>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</si>
  <si>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</si>
  <si>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</si>
  <si>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</si>
  <si>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</si>
  <si>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</si>
  <si>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</si>
  <si>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</si>
  <si>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</si>
  <si>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</si>
  <si>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</si>
  <si>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</si>
  <si>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</si>
  <si>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</si>
  <si>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</si>
  <si>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</si>
  <si>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</si>
  <si>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</si>
  <si>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</si>
  <si>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</si>
  <si>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</si>
  <si>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</si>
  <si>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</si>
  <si>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</si>
  <si>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</si>
  <si>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</si>
  <si>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</si>
  <si>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</si>
  <si>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</si>
  <si>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</si>
  <si>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</si>
  <si>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</si>
  <si>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</si>
  <si>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</si>
  <si>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</si>
  <si>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</si>
  <si>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</si>
  <si>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</si>
  <si>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</si>
  <si>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</si>
  <si>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</si>
  <si>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</si>
  <si>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</si>
  <si>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</si>
  <si>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</si>
  <si>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</si>
  <si>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</si>
  <si>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</si>
  <si>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</si>
  <si>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</si>
  <si>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</si>
  <si>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</si>
  <si>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</si>
  <si>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</si>
  <si>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</si>
  <si>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</si>
  <si>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</si>
  <si>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</si>
  <si>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</si>
  <si>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</si>
  <si>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</si>
  <si>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</si>
  <si>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</si>
  <si>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</si>
  <si>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</si>
  <si>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</si>
  <si>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</si>
  <si>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</si>
  <si>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</si>
  <si>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</si>
  <si>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</si>
  <si>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</si>
  <si>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</si>
  <si>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</si>
  <si>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</si>
  <si>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</si>
  <si>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</si>
  <si>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</si>
  <si>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</si>
  <si>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</si>
  <si>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</si>
  <si>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</si>
  <si>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</si>
  <si>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</si>
  <si>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</si>
  <si>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</si>
  <si>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</si>
  <si>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</si>
  <si>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</si>
  <si>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</si>
  <si>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</si>
  <si>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</si>
  <si>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</si>
  <si>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</si>
  <si>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</si>
  <si>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</si>
  <si>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</si>
  <si>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</si>
  <si>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</si>
  <si>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</si>
  <si>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</si>
  <si>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</si>
  <si>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</si>
  <si>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</si>
  <si>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</si>
  <si>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</si>
  <si>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</si>
  <si>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</si>
  <si>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</si>
  <si>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</si>
  <si>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</si>
  <si>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</si>
  <si>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</si>
  <si>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</si>
  <si>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</si>
  <si>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</si>
  <si>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</si>
  <si>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</si>
  <si>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</si>
  <si>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</si>
  <si>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</si>
  <si>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</si>
  <si>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</si>
  <si>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</si>
  <si>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</si>
  <si>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</si>
  <si>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</si>
  <si>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</si>
  <si>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</si>
  <si>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</si>
  <si>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</si>
  <si>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</si>
  <si>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</si>
  <si>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</si>
  <si>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</si>
  <si>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</si>
  <si>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</si>
  <si>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</si>
  <si>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</si>
  <si>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</si>
  <si>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</si>
  <si>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</si>
  <si>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</si>
  <si>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</si>
  <si>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</si>
  <si>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</si>
  <si>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</si>
  <si>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</si>
  <si>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</si>
  <si>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</si>
  <si>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</si>
  <si>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</si>
  <si>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</si>
  <si>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</si>
  <si>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</si>
  <si>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</si>
  <si>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</si>
  <si>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</si>
  <si>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</si>
  <si>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</si>
  <si>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</si>
  <si>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</si>
  <si>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</si>
  <si>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</si>
  <si>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</si>
  <si>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</si>
  <si>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</si>
  <si>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</si>
  <si>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</si>
  <si>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</si>
  <si>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</si>
  <si>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</si>
  <si>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</si>
  <si>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</si>
  <si>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</si>
  <si>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</si>
  <si>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</si>
  <si>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</si>
  <si>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</si>
  <si>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</si>
  <si>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</si>
  <si>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</si>
  <si>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</si>
  <si>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</si>
  <si>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</si>
  <si>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</si>
  <si>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</si>
  <si>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</si>
  <si>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</si>
  <si>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</si>
  <si>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</si>
  <si>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</si>
  <si>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</si>
  <si>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</si>
  <si>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</si>
  <si>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</si>
  <si>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</si>
  <si>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</si>
  <si>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</si>
  <si>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</si>
  <si>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</si>
  <si>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</si>
  <si>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</si>
  <si>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</si>
  <si>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</si>
  <si>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</si>
  <si>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</si>
  <si>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</si>
  <si>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</si>
  <si>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</si>
  <si>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</si>
  <si>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</si>
  <si>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</si>
  <si>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</si>
  <si>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</si>
  <si>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</si>
  <si>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</si>
  <si>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</si>
  <si>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</si>
  <si>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</si>
  <si>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</si>
  <si>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</si>
  <si>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</si>
  <si>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</si>
  <si>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</si>
  <si>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</si>
  <si>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</si>
  <si>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</si>
  <si>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</si>
  <si>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</si>
  <si>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</si>
  <si>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</si>
  <si>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</si>
  <si>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</si>
  <si>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</si>
  <si>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</si>
  <si>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</si>
  <si>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</si>
  <si>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</si>
  <si>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</si>
  <si>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</si>
  <si>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</si>
  <si>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</si>
  <si>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</si>
  <si>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</si>
  <si>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</si>
  <si>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</si>
  <si>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</si>
  <si>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</si>
  <si>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</si>
  <si>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</si>
  <si>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</si>
  <si>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</si>
  <si>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</si>
  <si>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</si>
  <si>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</si>
  <si>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</si>
  <si>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</si>
  <si>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</si>
  <si>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</si>
  <si>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</si>
  <si>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</si>
  <si>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</si>
  <si>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</si>
  <si>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</si>
  <si>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</si>
  <si>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</si>
  <si>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</si>
  <si>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</si>
  <si>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</si>
  <si>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</si>
  <si>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</si>
  <si>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</si>
  <si>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</si>
  <si>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</si>
  <si>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</si>
  <si>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</si>
  <si>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</si>
  <si>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</si>
  <si>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</si>
  <si>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</si>
  <si>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</si>
  <si>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</si>
  <si>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</si>
  <si>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</si>
  <si>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</si>
  <si>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</si>
  <si>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</si>
  <si>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</si>
  <si>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</si>
  <si>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</si>
  <si>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</si>
  <si>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</si>
  <si>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</si>
  <si>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</si>
  <si>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</si>
  <si>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</si>
  <si>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</si>
  <si>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</si>
  <si>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</si>
  <si>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</si>
  <si>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</si>
  <si>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</si>
  <si>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</si>
  <si>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</si>
  <si>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</si>
  <si>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</si>
  <si>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</si>
  <si>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</si>
  <si>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</si>
  <si>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</si>
  <si>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</si>
  <si>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</si>
  <si>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</si>
  <si>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</si>
  <si>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</si>
  <si>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</si>
  <si>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</si>
  <si>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</si>
  <si>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</si>
  <si>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</si>
  <si>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</si>
  <si>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</si>
  <si>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</si>
  <si>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</si>
  <si>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</si>
  <si>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</si>
  <si>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</si>
  <si>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</si>
  <si>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</si>
  <si>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</si>
  <si>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</si>
  <si>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</si>
  <si>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</si>
  <si>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</si>
  <si>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</si>
  <si>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</si>
  <si>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</si>
  <si>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</si>
  <si>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</si>
  <si>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</si>
  <si>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</si>
  <si>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</si>
  <si>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</si>
  <si>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</si>
  <si>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</si>
  <si>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</si>
  <si>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</si>
  <si>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</si>
  <si>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</si>
  <si>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</si>
  <si>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</si>
  <si>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</si>
  <si>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</si>
  <si>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</si>
  <si>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</si>
  <si>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</si>
  <si>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</si>
  <si>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</si>
  <si>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</si>
  <si>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</si>
  <si>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</si>
  <si>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</si>
  <si>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</si>
  <si>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</si>
  <si>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</si>
  <si>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</si>
  <si>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</si>
  <si>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</si>
  <si>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</si>
  <si>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</si>
  <si>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</si>
  <si>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</si>
  <si>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</si>
  <si>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</si>
  <si>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</si>
  <si>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</si>
  <si>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</si>
  <si>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</si>
  <si>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</si>
  <si>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</si>
  <si>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</si>
  <si>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</si>
  <si>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</si>
  <si>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</si>
  <si>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</si>
  <si>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</si>
  <si>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</si>
  <si>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</si>
  <si>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</si>
  <si>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</si>
  <si>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</si>
  <si>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</si>
  <si>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</si>
  <si>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</si>
  <si>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</si>
  <si>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</si>
  <si>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</si>
  <si>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</si>
  <si>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</si>
  <si>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</si>
  <si>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</si>
  <si>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</si>
  <si>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</si>
  <si>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</si>
  <si>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</si>
  <si>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</si>
  <si>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</si>
  <si>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</si>
  <si>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</si>
  <si>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</si>
  <si>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</si>
  <si>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</si>
  <si>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</si>
  <si>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</si>
  <si>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</si>
  <si>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</si>
  <si>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</si>
  <si>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</si>
  <si>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</si>
  <si>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</si>
  <si>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</si>
  <si>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</si>
  <si>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</si>
  <si>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</si>
  <si>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</si>
  <si>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</si>
  <si>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</si>
  <si>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</si>
  <si>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</si>
  <si>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</si>
  <si>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</si>
  <si>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</si>
  <si>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</si>
  <si>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</si>
  <si>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</si>
  <si>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</si>
  <si>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</si>
  <si>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</si>
  <si>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</si>
  <si>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</si>
  <si>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</si>
  <si>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</si>
  <si>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</si>
  <si>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</si>
  <si>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</si>
  <si>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</si>
  <si>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</si>
  <si>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</si>
  <si>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</si>
  <si>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</si>
  <si>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</si>
  <si>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</si>
  <si>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</si>
  <si>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</si>
  <si>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</si>
  <si>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</si>
  <si>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</si>
  <si>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</si>
  <si>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</si>
  <si>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</si>
  <si>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</si>
  <si>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</si>
  <si>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</si>
  <si>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</si>
  <si>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</si>
  <si>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</si>
  <si>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</si>
  <si>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</si>
  <si>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</si>
  <si>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</si>
  <si>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</si>
  <si>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</si>
  <si>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</si>
  <si>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</si>
  <si>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</si>
  <si>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</si>
  <si>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</si>
  <si>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</si>
  <si>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</si>
  <si>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</si>
  <si>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</si>
  <si>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</si>
  <si>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</si>
  <si>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</si>
  <si>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</si>
  <si>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</si>
  <si>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</si>
  <si>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</si>
  <si>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</si>
  <si>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</si>
  <si>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</si>
  <si>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</si>
  <si>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</si>
  <si>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</si>
  <si>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</si>
  <si>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</si>
  <si>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</si>
  <si>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</si>
  <si>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</si>
  <si>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</si>
  <si>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</si>
  <si>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</si>
  <si>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</si>
  <si>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</si>
  <si>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</si>
  <si>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</si>
  <si>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</si>
  <si>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</si>
  <si>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</si>
  <si>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</si>
  <si>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</si>
  <si>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</si>
  <si>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</si>
  <si>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</si>
  <si>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</si>
  <si>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</si>
  <si>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</si>
  <si>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</si>
  <si>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</si>
  <si>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</si>
  <si>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</si>
  <si>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</si>
  <si>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</si>
  <si>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</si>
  <si>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</si>
  <si>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</si>
  <si>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</si>
  <si>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</si>
  <si>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</si>
  <si>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</si>
  <si>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</si>
  <si>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</si>
  <si>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</si>
  <si>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</si>
  <si>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</si>
  <si>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</si>
  <si>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</si>
  <si>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</si>
  <si>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</si>
  <si>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</si>
  <si>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</si>
  <si>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</si>
  <si>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</si>
  <si>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</si>
  <si>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</si>
  <si>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</si>
  <si>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</si>
  <si>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</si>
  <si>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</si>
  <si>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</si>
  <si>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</si>
  <si>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</si>
  <si>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</si>
  <si>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</si>
  <si>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</si>
  <si>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</si>
  <si>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</si>
  <si>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</si>
  <si>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</si>
  <si>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</si>
  <si>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</si>
  <si>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</si>
  <si>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</si>
  <si>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</si>
  <si>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</si>
  <si>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</si>
  <si>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</si>
  <si>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</si>
  <si>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</si>
  <si>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</si>
  <si>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</si>
  <si>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</si>
  <si>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</si>
  <si>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</si>
  <si>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</si>
  <si>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</si>
  <si>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</si>
  <si>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</si>
  <si>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</si>
  <si>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</si>
  <si>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</si>
  <si>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</si>
  <si>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</si>
  <si>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</si>
  <si>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</si>
  <si>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</si>
  <si>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</si>
  <si>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</si>
  <si>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</si>
  <si>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</si>
  <si>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</si>
  <si>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</si>
  <si>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</si>
  <si>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</si>
  <si>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</si>
  <si>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</si>
  <si>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</si>
  <si>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</si>
  <si>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</si>
  <si>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</si>
  <si>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</si>
  <si>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</si>
  <si>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</si>
  <si>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</si>
  <si>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</si>
  <si>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</si>
  <si>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</si>
  <si>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</si>
  <si>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</si>
  <si>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</si>
  <si>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</si>
  <si>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</si>
  <si>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</si>
  <si>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</si>
  <si>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</si>
  <si>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</si>
  <si>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</si>
  <si>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</si>
  <si>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</si>
  <si>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</si>
  <si>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</si>
  <si>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</si>
  <si>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</si>
  <si>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</si>
  <si>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</si>
  <si>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</si>
  <si>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</si>
  <si>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</si>
  <si>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</si>
  <si>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</si>
  <si>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</si>
  <si>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</si>
  <si>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</si>
  <si>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</si>
  <si>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</si>
  <si>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</si>
  <si>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</si>
  <si>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</si>
  <si>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</si>
  <si>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</si>
  <si>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</si>
  <si>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</si>
  <si>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</si>
  <si>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</si>
  <si>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</si>
  <si>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</si>
  <si>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</si>
  <si>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</si>
  <si>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</si>
  <si>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</si>
  <si>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</si>
  <si>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</si>
  <si>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</si>
  <si>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</si>
  <si>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</si>
  <si>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</si>
  <si>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</si>
  <si>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</si>
  <si>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</si>
  <si>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</si>
  <si>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</si>
  <si>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</si>
  <si>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</si>
  <si>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</si>
  <si>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</si>
  <si>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</si>
  <si>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</si>
  <si>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</si>
  <si>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</si>
  <si>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</si>
  <si>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</si>
  <si>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</si>
  <si>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</si>
  <si>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</si>
  <si>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</si>
  <si>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</si>
  <si>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</si>
  <si>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</si>
  <si>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</si>
  <si>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</si>
  <si>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</si>
  <si>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</si>
  <si>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</si>
  <si>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</si>
  <si>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</si>
  <si>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</si>
  <si>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</si>
  <si>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</si>
  <si>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</si>
  <si>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</si>
  <si>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</si>
  <si>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</si>
  <si>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</si>
  <si>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</si>
  <si>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</si>
  <si>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</si>
  <si>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</si>
  <si>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</si>
  <si>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</si>
  <si>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</si>
  <si>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</si>
  <si>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</si>
  <si>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</si>
  <si>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</si>
  <si>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</si>
  <si>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</si>
  <si>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</si>
  <si>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</si>
  <si>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</si>
  <si>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</si>
  <si>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</si>
  <si>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</si>
  <si>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</si>
  <si>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</si>
  <si>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</si>
  <si>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</si>
  <si>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</si>
  <si>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</si>
  <si>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</si>
  <si>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</si>
  <si>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</si>
  <si>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</si>
  <si>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</si>
  <si>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</si>
  <si>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</si>
  <si>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</si>
  <si>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</si>
  <si>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</si>
  <si>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</si>
  <si>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</si>
  <si>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</si>
  <si>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</si>
  <si>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</si>
  <si>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</si>
  <si>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</si>
  <si>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</si>
  <si>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</si>
  <si>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</si>
  <si>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</si>
  <si>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</si>
  <si>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</si>
  <si>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</si>
  <si>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</si>
  <si>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</si>
  <si>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</si>
  <si>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</si>
  <si>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</si>
  <si>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</si>
  <si>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</si>
  <si>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</si>
  <si>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</si>
  <si>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</si>
  <si>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</si>
  <si>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</si>
  <si>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</si>
  <si>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</si>
  <si>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</si>
  <si>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</si>
  <si>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</si>
  <si>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</si>
  <si>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</si>
  <si>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</si>
  <si>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</si>
  <si>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</si>
  <si>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</si>
  <si>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</si>
  <si>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</si>
  <si>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</si>
  <si>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</si>
  <si>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</si>
  <si>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</si>
  <si>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</si>
  <si>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</si>
  <si>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</si>
  <si>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</si>
  <si>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</si>
  <si>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</si>
  <si>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</si>
  <si>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</si>
  <si>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</si>
  <si>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</si>
  <si>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</si>
  <si>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</si>
  <si>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</si>
  <si>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</si>
  <si>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</si>
  <si>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</si>
  <si>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</si>
  <si>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</si>
  <si>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</si>
  <si>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</si>
  <si>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</si>
  <si>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</si>
  <si>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</si>
  <si>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</si>
  <si>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</si>
  <si>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</si>
  <si>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</si>
  <si>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</si>
  <si>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</si>
  <si>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</si>
  <si>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</si>
  <si>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</si>
  <si>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</si>
  <si>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</si>
  <si>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</si>
  <si>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</si>
  <si>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</si>
  <si>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</si>
  <si>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</si>
  <si>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</si>
  <si>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</si>
  <si>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</si>
  <si>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</si>
  <si>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</si>
  <si>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</si>
  <si>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</si>
  <si>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</si>
  <si>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</si>
  <si>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</si>
  <si>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</si>
  <si>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</si>
  <si>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</si>
  <si>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</si>
  <si>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</si>
  <si>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</si>
  <si>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</si>
  <si>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</si>
  <si>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</si>
  <si>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</si>
  <si>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</si>
  <si>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</si>
  <si>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</si>
  <si>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</si>
  <si>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</si>
  <si>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</si>
  <si>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</si>
  <si>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</si>
  <si>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</si>
  <si>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</si>
  <si>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</si>
  <si>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</si>
  <si>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</si>
  <si>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</si>
  <si>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</si>
  <si>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</si>
  <si>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</si>
  <si>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</si>
  <si>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</si>
  <si>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</si>
  <si>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</si>
  <si>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</si>
  <si>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</si>
  <si>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</si>
  <si>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</si>
  <si>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</si>
  <si>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</si>
  <si>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</si>
  <si>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</si>
  <si>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</si>
  <si>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</si>
  <si>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</si>
  <si>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</si>
  <si>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</si>
  <si>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</si>
  <si>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</si>
  <si>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</si>
  <si>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</si>
  <si>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</si>
  <si>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</si>
  <si>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</si>
  <si>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</si>
  <si>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</si>
  <si>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</si>
  <si>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</si>
  <si>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</si>
  <si>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</si>
  <si>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</si>
  <si>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</si>
  <si>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</si>
  <si>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</si>
  <si>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</si>
  <si>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</si>
  <si>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</si>
  <si>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</si>
  <si>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</si>
  <si>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</si>
  <si>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</si>
  <si>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</si>
  <si>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</si>
  <si>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</si>
  <si>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</si>
  <si>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</si>
  <si>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</si>
  <si>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</si>
  <si>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</si>
  <si>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</si>
  <si>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</si>
  <si>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</si>
  <si>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</si>
  <si>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</si>
  <si>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</si>
  <si>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</si>
  <si>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</si>
  <si>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</si>
  <si>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</si>
  <si>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</si>
  <si>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</si>
  <si>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</si>
  <si>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</si>
  <si>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</si>
  <si>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</si>
  <si>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</si>
  <si>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</si>
  <si>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</si>
  <si>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</si>
  <si>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</si>
  <si>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</si>
  <si>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</si>
  <si>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</si>
  <si>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</si>
  <si>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</si>
  <si>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</si>
  <si>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</si>
  <si>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</si>
  <si>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</si>
  <si>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</si>
  <si>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</si>
  <si>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</si>
  <si>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</si>
  <si>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</si>
  <si>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</si>
  <si>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</si>
  <si>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</si>
  <si>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</si>
  <si>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</si>
  <si>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</si>
  <si>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</si>
  <si>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</si>
  <si>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</si>
  <si>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</si>
  <si>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</si>
  <si>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</si>
  <si>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</si>
  <si>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</si>
  <si>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</si>
  <si>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</si>
  <si>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</si>
  <si>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</si>
  <si>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</si>
  <si>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</si>
  <si>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</si>
  <si>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</si>
  <si>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</si>
  <si>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</si>
  <si>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</si>
  <si>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</si>
  <si>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</si>
  <si>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</si>
  <si>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</si>
  <si>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</si>
  <si>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</si>
  <si>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</si>
  <si>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</si>
  <si>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</si>
  <si>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</si>
  <si>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</si>
  <si>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</si>
  <si>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</si>
  <si>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</si>
  <si>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</si>
  <si>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</si>
  <si>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</si>
  <si>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</si>
  <si>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</si>
  <si>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</si>
  <si>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</si>
  <si>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</si>
  <si>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</si>
  <si>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</si>
  <si>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</si>
  <si>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</si>
  <si>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</si>
  <si>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</si>
  <si>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</si>
  <si>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</si>
  <si>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</si>
  <si>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</si>
  <si>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</si>
  <si>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</si>
  <si>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</si>
  <si>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</si>
  <si>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</si>
  <si>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</si>
  <si>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</si>
  <si>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</si>
  <si>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</si>
  <si>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</si>
  <si>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</si>
  <si>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</si>
  <si>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</si>
  <si>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</si>
  <si>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</si>
  <si>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</si>
  <si>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</si>
  <si>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</si>
  <si>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</si>
  <si>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</si>
  <si>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</si>
  <si>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</si>
  <si>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</si>
  <si>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</si>
  <si>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</si>
  <si>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</si>
  <si>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</si>
  <si>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</si>
  <si>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</si>
  <si>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</si>
  <si>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</si>
  <si>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</si>
  <si>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</si>
  <si>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</si>
  <si>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</si>
  <si>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</si>
  <si>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</si>
  <si>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</si>
  <si>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</si>
  <si>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</si>
  <si>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</si>
  <si>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</si>
  <si>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</si>
  <si>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</si>
  <si>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</si>
  <si>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</si>
  <si>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</si>
  <si>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</si>
  <si>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</si>
  <si>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</si>
  <si>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</si>
  <si>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</si>
  <si>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</si>
  <si>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</si>
  <si>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</si>
  <si>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</si>
  <si>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</si>
  <si>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</si>
  <si>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</si>
  <si>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</si>
  <si>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</si>
  <si>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</si>
  <si>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</si>
  <si>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</si>
  <si>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</si>
  <si>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</si>
  <si>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</si>
  <si>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</si>
  <si>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</si>
  <si>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</si>
  <si>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</si>
  <si>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</si>
  <si>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</si>
  <si>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</si>
  <si>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</si>
  <si>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</si>
  <si>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</si>
  <si>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</si>
  <si>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</si>
  <si>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</si>
  <si>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</si>
  <si>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</si>
  <si>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</si>
  <si>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</si>
  <si>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</si>
  <si>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</si>
  <si>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</si>
  <si>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</si>
  <si>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</si>
  <si>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</si>
  <si>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</si>
  <si>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</si>
  <si>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</si>
  <si>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</si>
  <si>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</si>
  <si>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</si>
  <si>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</si>
  <si>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</si>
  <si>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</si>
  <si>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</si>
  <si>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</si>
  <si>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</si>
  <si>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</si>
  <si>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</si>
  <si>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</si>
  <si>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</si>
  <si>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</si>
  <si>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</si>
  <si>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</si>
  <si>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</si>
  <si>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</si>
  <si>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</si>
  <si>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</si>
  <si>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</si>
  <si>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</si>
  <si>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</si>
  <si>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</si>
  <si>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</si>
  <si>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</si>
  <si>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</si>
  <si>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</si>
  <si>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</si>
  <si>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</si>
  <si>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</si>
  <si>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</si>
  <si>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</si>
  <si>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</si>
  <si>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</si>
  <si>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</si>
  <si>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</si>
  <si>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</si>
  <si>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</si>
  <si>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</si>
  <si>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</si>
  <si>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</si>
  <si>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</si>
  <si>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</si>
  <si>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</si>
  <si>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</si>
  <si>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</si>
  <si>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</si>
  <si>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</si>
  <si>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</si>
  <si>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</si>
  <si>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</si>
  <si>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</si>
  <si>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</si>
  <si>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</si>
  <si>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</si>
  <si>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</si>
  <si>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</si>
  <si>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</si>
  <si>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</si>
  <si>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</si>
  <si>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</si>
  <si>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</si>
  <si>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</si>
  <si>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</si>
  <si>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</si>
  <si>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</si>
  <si>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</si>
  <si>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</si>
  <si>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</si>
  <si>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</si>
  <si>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</si>
  <si>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</si>
  <si>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</si>
  <si>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</si>
  <si>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</si>
  <si>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</si>
  <si>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</si>
  <si>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</si>
  <si>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</si>
  <si>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</si>
  <si>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</si>
  <si>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</si>
  <si>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</si>
  <si>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</si>
  <si>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</si>
  <si>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</si>
  <si>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</si>
  <si>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</si>
  <si>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</si>
  <si>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</si>
  <si>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</si>
  <si>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</si>
  <si>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</si>
  <si>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</si>
  <si>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</si>
  <si>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</si>
  <si>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</si>
  <si>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</si>
  <si>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</si>
  <si>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</si>
  <si>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</si>
  <si>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</si>
  <si>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</si>
  <si>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</si>
  <si>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</si>
  <si>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</si>
  <si>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</si>
  <si>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</si>
  <si>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</si>
  <si>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</si>
  <si>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</si>
  <si>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</si>
  <si>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</si>
  <si>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</si>
  <si>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</si>
  <si>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</si>
  <si>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</si>
  <si>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</si>
  <si>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</si>
  <si>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</si>
  <si>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</si>
  <si>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</si>
  <si>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</si>
  <si>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</si>
  <si>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</si>
  <si>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</si>
  <si>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</si>
  <si>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</si>
  <si>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</si>
  <si>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</si>
  <si>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</si>
  <si>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</si>
  <si>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</si>
  <si>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</si>
  <si>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</si>
  <si>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</si>
  <si>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</si>
  <si>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</si>
  <si>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</si>
  <si>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</si>
  <si>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</si>
  <si>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</si>
  <si>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</si>
  <si>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</si>
  <si>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</si>
  <si>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</si>
  <si>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</si>
  <si>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</si>
  <si>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</si>
  <si>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</si>
  <si>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</si>
  <si>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</si>
  <si>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</si>
  <si>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</si>
  <si>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</si>
  <si>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</si>
  <si>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</si>
  <si>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</si>
  <si>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</si>
  <si>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</si>
  <si>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</si>
  <si>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</si>
  <si>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</si>
  <si>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</si>
  <si>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</si>
  <si>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</si>
  <si>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</si>
  <si>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</si>
  <si>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</si>
  <si>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</si>
  <si>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</si>
  <si>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</si>
  <si>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</si>
  <si>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</si>
  <si>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</si>
  <si>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</si>
  <si>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</si>
  <si>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</si>
  <si>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</si>
  <si>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</si>
  <si>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</si>
  <si>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</si>
  <si>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</si>
  <si>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</si>
  <si>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</si>
  <si>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</si>
  <si>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</si>
  <si>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</si>
  <si>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</si>
  <si>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</si>
  <si>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</si>
  <si>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</si>
  <si>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</si>
  <si>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</si>
  <si>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</si>
  <si>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</si>
  <si>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</si>
  <si>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</si>
  <si>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</si>
  <si>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</si>
  <si>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</si>
  <si>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</si>
  <si>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</si>
  <si>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</si>
  <si>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</si>
  <si>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</si>
  <si>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</si>
  <si>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</si>
  <si>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</si>
  <si>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</si>
  <si>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</si>
  <si>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</si>
  <si>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</si>
  <si>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</si>
  <si>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</si>
  <si>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</si>
  <si>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</si>
  <si>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</si>
  <si>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</si>
  <si>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</si>
  <si>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</si>
  <si>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</si>
  <si>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</si>
  <si>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</si>
  <si>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</si>
  <si>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</si>
  <si>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</si>
  <si>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</si>
  <si>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</si>
  <si>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</si>
  <si>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</si>
  <si>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</si>
  <si>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</si>
  <si>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</si>
  <si>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</si>
  <si>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</si>
  <si>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</si>
  <si>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</si>
  <si>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</si>
  <si>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</si>
  <si>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</si>
  <si>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</si>
  <si>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</si>
  <si>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</si>
  <si>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</si>
  <si>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</si>
  <si>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</si>
  <si>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</si>
  <si>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</si>
  <si>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</si>
  <si>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</si>
  <si>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</si>
  <si>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</si>
  <si>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</si>
  <si>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</si>
  <si>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</si>
  <si>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</si>
  <si>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</si>
  <si>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</si>
  <si>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</si>
  <si>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</si>
  <si>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</si>
  <si>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</si>
  <si>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</si>
  <si>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</si>
  <si>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</si>
  <si>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</si>
  <si>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</si>
  <si>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</si>
  <si>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</si>
  <si>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</si>
  <si>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</si>
  <si>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</si>
  <si>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</si>
  <si>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</si>
  <si>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</si>
  <si>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</si>
  <si>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</si>
  <si>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</si>
  <si>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</si>
  <si>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</si>
  <si>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</si>
  <si>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</si>
  <si>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</si>
  <si>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</si>
  <si>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</si>
  <si>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</si>
  <si>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</si>
  <si>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</si>
  <si>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</si>
  <si>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</si>
  <si>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</si>
  <si>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</si>
  <si>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</si>
  <si>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</si>
  <si>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</si>
  <si>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</si>
  <si>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</si>
  <si>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</si>
  <si>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</si>
  <si>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</si>
  <si>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</si>
  <si>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</si>
  <si>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</si>
  <si>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</si>
  <si>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</si>
  <si>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</si>
  <si>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</si>
  <si>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</si>
  <si>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</si>
  <si>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</si>
  <si>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</si>
  <si>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</si>
  <si>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</si>
  <si>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</si>
  <si>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</si>
  <si>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</si>
  <si>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</si>
  <si>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</si>
  <si>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</si>
  <si>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</si>
  <si>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</si>
  <si>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</si>
  <si>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</si>
  <si>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</si>
  <si>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</si>
  <si>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</si>
  <si>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</si>
  <si>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</si>
  <si>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</si>
  <si>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</si>
  <si>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</si>
  <si>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</si>
  <si>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</si>
  <si>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</si>
  <si>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</si>
  <si>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</si>
  <si>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</si>
  <si>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</si>
  <si>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</si>
  <si>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</si>
  <si>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</si>
  <si>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</si>
  <si>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</si>
  <si>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</si>
  <si>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</si>
  <si>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</si>
  <si>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</si>
  <si>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</si>
  <si>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</si>
  <si>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</si>
  <si>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</si>
  <si>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</si>
  <si>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</si>
  <si>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</si>
  <si>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</si>
  <si>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</si>
  <si>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</si>
  <si>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</si>
  <si>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</si>
  <si>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</si>
  <si>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</si>
  <si>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</si>
  <si>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</si>
  <si>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</si>
  <si>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</si>
  <si>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</si>
  <si>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</si>
  <si>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</si>
  <si>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</si>
  <si>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</si>
  <si>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</si>
  <si>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</si>
  <si>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</si>
  <si>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</si>
  <si>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</si>
  <si>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</si>
  <si>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</si>
  <si>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</si>
  <si>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</si>
  <si>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</si>
  <si>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</si>
  <si>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</si>
  <si>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</si>
  <si>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</si>
  <si>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</si>
  <si>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</si>
  <si>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</si>
  <si>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</si>
  <si>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</si>
  <si>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</si>
  <si>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</si>
  <si>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</si>
  <si>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</si>
  <si>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</si>
  <si>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</si>
  <si>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</si>
  <si>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</si>
  <si>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</si>
  <si>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</si>
  <si>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</si>
  <si>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</si>
  <si>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</si>
  <si>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</si>
  <si>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</si>
  <si>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</si>
  <si>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</si>
  <si>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</si>
  <si>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</si>
  <si>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</si>
  <si>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</si>
  <si>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</si>
  <si>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</si>
  <si>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</si>
  <si>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</si>
  <si>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</si>
  <si>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</si>
  <si>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</si>
  <si>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</si>
  <si>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</si>
  <si>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</si>
  <si>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</si>
  <si>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</si>
  <si>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</si>
  <si>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</si>
  <si>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</si>
  <si>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</si>
  <si>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</si>
  <si>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</si>
  <si>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</si>
  <si>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</si>
  <si>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</si>
  <si>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</si>
  <si>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</si>
  <si>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</si>
  <si>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</si>
  <si>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</si>
  <si>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</si>
  <si>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</si>
  <si>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</si>
  <si>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</si>
  <si>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</si>
  <si>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</si>
  <si>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</si>
  <si>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</si>
  <si>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</si>
  <si>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</si>
  <si>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</si>
  <si>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</si>
  <si>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</si>
  <si>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</si>
  <si>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</si>
  <si>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</si>
  <si>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</si>
  <si>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</si>
  <si>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</si>
  <si>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</si>
  <si>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</si>
  <si>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</si>
  <si>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</si>
  <si>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</si>
  <si>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</si>
  <si>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</si>
  <si>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</si>
  <si>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</si>
  <si>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</si>
  <si>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</si>
  <si>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</si>
  <si>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</si>
  <si>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</si>
  <si>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</si>
  <si>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</si>
  <si>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</si>
  <si>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</si>
  <si>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</si>
  <si>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</si>
  <si>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</si>
  <si>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</si>
  <si>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</si>
  <si>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</si>
  <si>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</si>
  <si>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</si>
  <si>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</si>
  <si>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</si>
  <si>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</si>
  <si>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</si>
  <si>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</si>
  <si>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</si>
  <si>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</si>
  <si>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</si>
  <si>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</si>
  <si>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</si>
  <si>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</si>
  <si>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</si>
  <si>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</si>
  <si>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</si>
  <si>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</si>
  <si>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</si>
  <si>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</si>
  <si>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</si>
  <si>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</si>
  <si>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</si>
  <si>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</si>
  <si>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</si>
  <si>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</si>
  <si>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</si>
  <si>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</si>
  <si>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</si>
  <si>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</si>
  <si>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</si>
  <si>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</si>
  <si>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</si>
  <si>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</si>
  <si>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</si>
  <si>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</si>
  <si>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</si>
  <si>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</si>
  <si>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</si>
  <si>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</si>
  <si>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</si>
  <si>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</si>
  <si>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</si>
  <si>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</si>
  <si>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</si>
  <si>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</si>
  <si>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</si>
  <si>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</si>
  <si>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</si>
  <si>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</si>
  <si>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</si>
  <si>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</si>
  <si>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</si>
  <si>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</si>
  <si>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</si>
  <si>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</si>
  <si>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</si>
  <si>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</si>
  <si>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</si>
  <si>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</si>
  <si>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</si>
  <si>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</si>
  <si>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</si>
  <si>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</si>
  <si>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</si>
  <si>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</si>
  <si>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</si>
  <si>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</si>
  <si>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</si>
  <si>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</si>
  <si>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</si>
  <si>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</si>
  <si>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</si>
  <si>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</si>
  <si>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</si>
  <si>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</si>
  <si>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</si>
  <si>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</si>
  <si>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</si>
  <si>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</si>
  <si>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</si>
  <si>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</si>
  <si>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</si>
  <si>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</si>
  <si>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</si>
  <si>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</si>
  <si>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</si>
  <si>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</si>
  <si>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</si>
  <si>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</si>
  <si>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</si>
  <si>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</si>
  <si>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</si>
  <si>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</si>
  <si>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</si>
  <si>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</si>
  <si>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</si>
  <si>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</si>
  <si>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</si>
  <si>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</si>
  <si>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</si>
  <si>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</si>
  <si>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</si>
  <si>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</si>
  <si>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</si>
  <si>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</si>
  <si>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</si>
  <si>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</si>
  <si>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</si>
  <si>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</si>
  <si>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</si>
  <si>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</si>
  <si>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</si>
  <si>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</si>
  <si>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</si>
  <si>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</si>
  <si>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</si>
  <si>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</si>
  <si>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</si>
  <si>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</si>
  <si>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</si>
  <si>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</si>
  <si>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</si>
  <si>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</si>
  <si>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</si>
  <si>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</si>
  <si>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</si>
  <si>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</si>
  <si>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</si>
  <si>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</si>
  <si>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</si>
  <si>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</si>
  <si>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</si>
  <si>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</si>
  <si>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</si>
  <si>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</si>
  <si>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</si>
  <si>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</si>
  <si>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</si>
  <si>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</si>
  <si>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</si>
  <si>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</si>
  <si>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</si>
  <si>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</si>
  <si>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</si>
  <si>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</si>
  <si>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</si>
  <si>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</si>
  <si>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</si>
  <si>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</si>
  <si>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</si>
  <si>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</si>
  <si>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</si>
  <si>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</si>
  <si>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</si>
  <si>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</si>
  <si>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</si>
  <si>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</si>
  <si>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</si>
  <si>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</si>
  <si>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</si>
  <si>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</si>
  <si>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</si>
  <si>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</si>
  <si>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</si>
  <si>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</si>
  <si>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</si>
  <si>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</si>
  <si>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</si>
  <si>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</si>
  <si>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</si>
  <si>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</si>
  <si>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</si>
  <si>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</si>
  <si>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</si>
  <si>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</si>
  <si>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</si>
  <si>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</si>
  <si>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</si>
  <si>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</si>
  <si>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</si>
  <si>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</si>
  <si>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</si>
  <si>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</si>
  <si>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</si>
  <si>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</si>
  <si>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</si>
  <si>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</si>
  <si>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</si>
  <si>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</si>
  <si>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</si>
  <si>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</si>
  <si>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</si>
  <si>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</si>
  <si>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</si>
  <si>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</si>
  <si>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</si>
  <si>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</si>
  <si>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</si>
  <si>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</si>
  <si>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</si>
  <si>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</si>
  <si>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</si>
  <si>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</si>
  <si>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</si>
  <si>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</si>
  <si>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</si>
  <si>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</si>
  <si>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</si>
  <si>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</si>
  <si>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</si>
  <si>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</si>
  <si>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</si>
  <si>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</si>
  <si>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</si>
  <si>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</si>
  <si>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</si>
  <si>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</si>
  <si>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</si>
  <si>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</si>
  <si>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</si>
  <si>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</si>
  <si>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</si>
  <si>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</si>
  <si>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</si>
  <si>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</si>
  <si>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</si>
  <si>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</si>
  <si>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</si>
  <si>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</si>
  <si>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</si>
  <si>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</si>
  <si>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</si>
  <si>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</si>
  <si>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</si>
  <si>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</si>
  <si>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</si>
  <si>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</si>
  <si>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</si>
  <si>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</si>
  <si>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</si>
  <si>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</si>
  <si>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</si>
  <si>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</si>
  <si>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</si>
  <si>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</si>
  <si>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</si>
  <si>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</si>
  <si>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</si>
  <si>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</si>
  <si>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</si>
  <si>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</si>
  <si>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</si>
  <si>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</si>
  <si>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</si>
  <si>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</si>
  <si>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</si>
  <si>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</si>
  <si>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</si>
  <si>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</si>
  <si>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</si>
  <si>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</si>
  <si>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</si>
  <si>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</si>
  <si>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</si>
  <si>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</si>
  <si>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</si>
  <si>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</si>
  <si>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</si>
  <si>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</si>
  <si>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</si>
  <si>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</si>
  <si>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</si>
  <si>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</si>
  <si>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</si>
  <si>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</si>
  <si>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</si>
  <si>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</si>
  <si>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</si>
  <si>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</si>
  <si>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</si>
  <si>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</si>
  <si>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</si>
  <si>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</si>
  <si>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</si>
  <si>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</si>
  <si>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</si>
  <si>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</si>
  <si>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</si>
  <si>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</si>
  <si>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</si>
  <si>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</si>
  <si>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</si>
  <si>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</si>
  <si>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</si>
  <si>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</si>
  <si>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</si>
  <si>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</si>
  <si>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</si>
  <si>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</si>
  <si>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</si>
  <si>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</si>
  <si>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</si>
  <si>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</si>
  <si>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</si>
  <si>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</si>
  <si>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</si>
  <si>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</si>
  <si>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</si>
  <si>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</si>
  <si>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</si>
  <si>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</si>
  <si>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</si>
  <si>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</si>
  <si>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</si>
  <si>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</si>
  <si>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</si>
  <si>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</si>
  <si>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</si>
  <si>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</si>
  <si>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</si>
  <si>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</si>
  <si>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</si>
  <si>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</si>
  <si>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</si>
  <si>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</si>
  <si>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</si>
  <si>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</si>
  <si>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</si>
  <si>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</si>
  <si>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</si>
  <si>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</si>
  <si>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</si>
  <si>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</si>
  <si>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</si>
  <si>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</si>
  <si>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</si>
  <si>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</si>
  <si>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</si>
  <si>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</si>
  <si>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</si>
  <si>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</si>
  <si>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</si>
  <si>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</si>
  <si>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</si>
  <si>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</si>
  <si>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</si>
  <si>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</si>
  <si>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</si>
  <si>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</si>
  <si>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</si>
  <si>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</si>
  <si>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</si>
  <si>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</si>
  <si>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</si>
  <si>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</si>
  <si>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</si>
  <si>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</si>
  <si>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</si>
  <si>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</si>
  <si>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</si>
  <si>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</si>
  <si>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</si>
  <si>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</si>
  <si>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</si>
  <si>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</si>
  <si>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</si>
  <si>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</si>
  <si>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</si>
  <si>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</si>
  <si>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</si>
  <si>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</si>
  <si>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</si>
  <si>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</si>
  <si>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</si>
  <si>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</si>
  <si>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</si>
  <si>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</si>
  <si>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</si>
  <si>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</si>
  <si>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</si>
  <si>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</si>
  <si>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</si>
  <si>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</si>
  <si>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</si>
  <si>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</si>
  <si>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</si>
  <si>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</si>
  <si>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</si>
  <si>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</si>
  <si>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</si>
  <si>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</si>
  <si>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</si>
  <si>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</si>
  <si>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</si>
  <si>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</si>
  <si>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</si>
  <si>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</si>
  <si>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</si>
  <si>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</si>
  <si>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</si>
  <si>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</si>
  <si>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</si>
  <si>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</si>
  <si>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</si>
  <si>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</si>
  <si>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</si>
  <si>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</si>
  <si>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</si>
  <si>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</si>
  <si>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</si>
  <si>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</si>
  <si>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</si>
  <si>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</si>
  <si>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</si>
  <si>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</si>
  <si>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</si>
  <si>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</si>
  <si>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</si>
  <si>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</si>
  <si>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</si>
  <si>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</si>
  <si>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</si>
  <si>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</si>
  <si>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</si>
  <si>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</si>
  <si>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</si>
  <si>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</si>
  <si>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</si>
  <si>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</si>
  <si>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</si>
  <si>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</si>
  <si>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</si>
  <si>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</si>
  <si>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</si>
  <si>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</si>
  <si>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</si>
  <si>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</si>
  <si>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</si>
  <si>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</si>
  <si>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</si>
  <si>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</si>
  <si>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</si>
  <si>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</si>
  <si>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</si>
  <si>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</si>
  <si>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</si>
  <si>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</si>
  <si>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</si>
  <si>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</si>
  <si>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</si>
  <si>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</si>
  <si>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</si>
  <si>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</si>
  <si>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</si>
  <si>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</si>
  <si>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</si>
  <si>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</si>
  <si>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</si>
  <si>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</si>
  <si>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</si>
  <si>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</si>
  <si>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</si>
  <si>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</si>
  <si>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</si>
  <si>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</si>
  <si>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</si>
  <si>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</si>
  <si>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</si>
  <si>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</si>
  <si>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</si>
  <si>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</si>
  <si>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</si>
  <si>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</si>
  <si>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</si>
  <si>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</si>
  <si>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</si>
  <si>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</si>
  <si>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</si>
  <si>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</si>
  <si>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</si>
  <si>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</si>
  <si>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</si>
  <si>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</si>
  <si>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</si>
  <si>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</si>
  <si>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</si>
  <si>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</si>
  <si>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</si>
  <si>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</si>
  <si>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</si>
  <si>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</si>
  <si>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</si>
  <si>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</si>
  <si>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</si>
  <si>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</si>
  <si>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</si>
  <si>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</si>
  <si>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</si>
  <si>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</si>
  <si>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</si>
  <si>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</si>
  <si>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</si>
  <si>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</si>
  <si>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</si>
  <si>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</si>
  <si>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</si>
  <si>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</si>
  <si>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</si>
  <si>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</si>
  <si>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</si>
  <si>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</si>
  <si>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</si>
  <si>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</si>
  <si>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</si>
  <si>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</si>
  <si>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</si>
  <si>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</si>
  <si>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</si>
  <si>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</si>
  <si>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</si>
  <si>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</si>
  <si>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</si>
  <si>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</si>
  <si>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</si>
  <si>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</si>
  <si>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</si>
  <si>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</si>
  <si>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</si>
  <si>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</si>
  <si>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</si>
  <si>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</si>
  <si>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</si>
  <si>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</si>
  <si>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</si>
  <si>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</si>
  <si>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</si>
  <si>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</si>
  <si>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</si>
  <si>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</si>
  <si>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</si>
  <si>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</si>
  <si>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</si>
  <si>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</si>
  <si>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</si>
  <si>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</si>
  <si>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</si>
  <si>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</si>
  <si>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</si>
  <si>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</si>
  <si>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</si>
  <si>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</si>
  <si>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</si>
  <si>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</si>
  <si>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</si>
  <si>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</si>
  <si>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</si>
  <si>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</si>
  <si>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</si>
  <si>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</si>
  <si>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</si>
  <si>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</si>
  <si>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</si>
  <si>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</si>
  <si>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</si>
  <si>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</si>
  <si>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</si>
  <si>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</si>
  <si>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</si>
  <si>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</si>
  <si>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</si>
  <si>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</si>
  <si>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</si>
  <si>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</si>
  <si>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</si>
  <si>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</si>
  <si>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</si>
  <si>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</si>
  <si>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</si>
  <si>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</si>
  <si>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</si>
  <si>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</si>
  <si>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</si>
  <si>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</si>
  <si>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</si>
  <si>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</si>
  <si>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</si>
  <si>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</si>
  <si>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</si>
  <si>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</si>
  <si>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</si>
  <si>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</si>
  <si>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</si>
  <si>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</si>
  <si>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</si>
  <si>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</si>
  <si>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</si>
  <si>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</si>
  <si>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</si>
  <si>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</si>
  <si>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</si>
  <si>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</si>
  <si>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</si>
  <si>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</si>
  <si>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</si>
  <si>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</si>
  <si>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</si>
  <si>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</si>
  <si>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</si>
  <si>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</si>
  <si>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</si>
  <si>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</si>
  <si>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</si>
  <si>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</si>
  <si>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</si>
  <si>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</si>
  <si>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</si>
  <si>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</si>
  <si>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</si>
  <si>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</si>
  <si>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</si>
  <si>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</si>
  <si>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</si>
  <si>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</si>
  <si>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</si>
  <si>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</si>
  <si>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</si>
  <si>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</si>
  <si>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</si>
  <si>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</si>
  <si>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</si>
  <si>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</si>
  <si>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</si>
  <si>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</si>
  <si>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</si>
  <si>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</si>
  <si>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</si>
  <si>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</si>
  <si>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</si>
  <si>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</si>
  <si>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</si>
  <si>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</si>
  <si>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</si>
  <si>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</si>
  <si>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</si>
  <si>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</si>
  <si>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</si>
  <si>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</si>
  <si>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</si>
  <si>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</si>
  <si>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</si>
  <si>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</si>
  <si>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</si>
  <si>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</si>
  <si>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</si>
  <si>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</si>
  <si>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</si>
  <si>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</si>
  <si>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</si>
  <si>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</si>
  <si>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</si>
  <si>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</si>
  <si>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</si>
  <si>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</si>
  <si>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</si>
  <si>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</si>
  <si>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</si>
  <si>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</si>
  <si>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</si>
  <si>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</si>
  <si>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</si>
  <si>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</si>
  <si>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</si>
  <si>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</si>
  <si>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</si>
  <si>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</si>
  <si>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</si>
  <si>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</si>
  <si>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</si>
  <si>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</si>
  <si>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</si>
  <si>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</si>
  <si>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</si>
  <si>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</si>
  <si>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</si>
  <si>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</si>
  <si>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</si>
  <si>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</si>
  <si>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</si>
  <si>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</si>
  <si>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</si>
  <si>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</si>
  <si>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</si>
  <si>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</si>
  <si>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</si>
  <si>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</si>
  <si>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</si>
  <si>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</si>
  <si>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</si>
  <si>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</si>
  <si>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</si>
  <si>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</si>
  <si>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</si>
  <si>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</si>
  <si>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</si>
  <si>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</si>
  <si>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</si>
  <si>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</si>
  <si>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</si>
  <si>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</si>
  <si>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</si>
  <si>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</si>
  <si>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</si>
  <si>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</si>
  <si>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</si>
  <si>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</si>
  <si>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</si>
  <si>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</si>
  <si>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</si>
  <si>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</si>
  <si>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</si>
  <si>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</si>
  <si>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</si>
  <si>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</si>
  <si>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</si>
  <si>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</si>
  <si>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</si>
  <si>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</si>
  <si>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</si>
  <si>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</si>
  <si>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</si>
  <si>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</si>
  <si>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</si>
  <si>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</si>
  <si>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</si>
  <si>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</si>
  <si>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</si>
  <si>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</si>
  <si>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</si>
  <si>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</si>
  <si>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</si>
  <si>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</si>
  <si>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</si>
  <si>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</si>
  <si>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</si>
  <si>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</si>
  <si>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</si>
  <si>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</si>
  <si>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</si>
  <si>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</si>
  <si>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</si>
  <si>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</si>
  <si>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</si>
  <si>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</si>
  <si>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</si>
  <si>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</si>
  <si>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</si>
  <si>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</si>
  <si>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</si>
  <si>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</si>
  <si>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</si>
  <si>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</si>
  <si>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</si>
  <si>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</si>
  <si>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</si>
  <si>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</si>
  <si>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</si>
  <si>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</si>
  <si>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</si>
  <si>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</si>
  <si>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</si>
  <si>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</si>
  <si>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</si>
  <si>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</si>
  <si>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</si>
  <si>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</si>
  <si>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</si>
  <si>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</si>
  <si>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</si>
  <si>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</si>
  <si>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</si>
  <si>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</si>
  <si>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</si>
  <si>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</si>
  <si>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</si>
  <si>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</si>
  <si>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</si>
  <si>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</si>
  <si>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</si>
  <si>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</si>
  <si>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</si>
  <si>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</si>
  <si>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</si>
  <si>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</si>
  <si>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</si>
  <si>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</si>
  <si>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</si>
  <si>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</si>
  <si>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</si>
  <si>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</si>
  <si>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</si>
  <si>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</si>
  <si>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</si>
  <si>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</si>
  <si>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</si>
  <si>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</si>
  <si>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</si>
  <si>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</si>
  <si>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</si>
  <si>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</si>
  <si>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</si>
  <si>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</si>
  <si>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</si>
  <si>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</si>
  <si>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</si>
  <si>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</si>
  <si>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</si>
  <si>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</si>
  <si>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</si>
  <si>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</si>
  <si>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</si>
  <si>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</si>
  <si>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</si>
  <si>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</si>
  <si>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</si>
  <si>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</si>
  <si>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</si>
  <si>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</si>
  <si>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</si>
  <si>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</si>
  <si>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</si>
  <si>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</si>
  <si>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</si>
  <si>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</si>
  <si>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</si>
  <si>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</si>
  <si>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</si>
  <si>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</si>
  <si>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</si>
  <si>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</si>
  <si>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</si>
  <si>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</si>
  <si>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</si>
  <si>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</si>
  <si>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</si>
  <si>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</si>
  <si>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</si>
  <si>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</si>
  <si>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</si>
  <si>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</si>
  <si>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</si>
  <si>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</si>
  <si>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</si>
  <si>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</si>
  <si>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</si>
  <si>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</si>
  <si>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</si>
  <si>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</si>
  <si>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</si>
  <si>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</si>
  <si>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</si>
  <si>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</si>
  <si>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</si>
  <si>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</si>
  <si>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</si>
  <si>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</si>
  <si>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</si>
  <si>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</si>
  <si>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</si>
  <si>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</si>
  <si>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</si>
  <si>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</si>
  <si>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</si>
  <si>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</si>
  <si>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</si>
  <si>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</si>
  <si>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</si>
  <si>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</si>
  <si>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</si>
  <si>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</si>
  <si>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</si>
  <si>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</si>
  <si>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</si>
  <si>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</si>
  <si>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</si>
  <si>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</si>
  <si>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</si>
  <si>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</si>
  <si>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</si>
  <si>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</si>
  <si>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</si>
  <si>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</si>
  <si>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</si>
  <si>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</si>
  <si>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</si>
  <si>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</si>
  <si>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</si>
  <si>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</si>
  <si>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</si>
  <si>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</si>
  <si>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</si>
  <si>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</si>
  <si>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</si>
  <si>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</si>
  <si>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</si>
  <si>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</si>
  <si>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</si>
  <si>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</si>
  <si>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</si>
  <si>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</si>
  <si>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</si>
  <si>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</si>
  <si>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</si>
  <si>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</si>
  <si>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</si>
  <si>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</si>
  <si>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</si>
  <si>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</si>
  <si>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</si>
  <si>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</si>
  <si>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</si>
  <si>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</si>
  <si>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</si>
  <si>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</si>
  <si>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</si>
  <si>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</si>
  <si>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</si>
  <si>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</si>
  <si>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</si>
  <si>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</si>
  <si>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</si>
  <si>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</si>
  <si>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</si>
  <si>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</si>
  <si>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</si>
  <si>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</si>
  <si>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</si>
  <si>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</si>
  <si>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</si>
  <si>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</si>
  <si>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</si>
  <si>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</si>
  <si>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</si>
  <si>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</si>
  <si>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</si>
  <si>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</si>
  <si>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</si>
  <si>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</si>
  <si>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</si>
  <si>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</si>
  <si>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</si>
  <si>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</si>
  <si>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</si>
  <si>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</si>
  <si>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</si>
  <si>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</si>
  <si>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</si>
  <si>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</si>
  <si>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</si>
  <si>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</si>
  <si>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</si>
  <si>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</si>
  <si>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</si>
  <si>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</si>
  <si>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</si>
  <si>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</si>
  <si>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</si>
  <si>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</si>
  <si>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</si>
  <si>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</si>
  <si>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</si>
  <si>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</si>
  <si>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</si>
  <si>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</si>
  <si>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</si>
  <si>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</si>
  <si>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</si>
  <si>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</si>
  <si>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</si>
  <si>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</si>
  <si>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</si>
  <si>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</si>
  <si>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</si>
  <si>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</si>
  <si>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</si>
  <si>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</si>
  <si>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</si>
  <si>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</si>
  <si>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</si>
  <si>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</si>
  <si>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</si>
  <si>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</si>
  <si>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</si>
  <si>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</si>
  <si>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</si>
  <si>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</si>
  <si>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</si>
  <si>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</si>
  <si>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</si>
  <si>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</si>
  <si>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</si>
  <si>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</si>
  <si>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</si>
  <si>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</si>
  <si>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</si>
  <si>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</si>
  <si>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</si>
  <si>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</si>
  <si>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</si>
  <si>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</si>
  <si>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</si>
  <si>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</si>
  <si>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</si>
  <si>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</si>
  <si>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</si>
  <si>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</si>
  <si>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</si>
  <si>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</si>
  <si>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</si>
  <si>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</si>
  <si>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</si>
  <si>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</si>
  <si>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</si>
  <si>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</si>
  <si>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</si>
  <si>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</si>
  <si>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</si>
  <si>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</si>
  <si>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</si>
  <si>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</si>
  <si>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</si>
  <si>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</si>
  <si>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</si>
  <si>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</si>
  <si>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</si>
  <si>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</si>
  <si>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</si>
  <si>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</si>
  <si>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</si>
  <si>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</si>
  <si>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</si>
  <si>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</si>
  <si>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</si>
  <si>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</si>
  <si>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</si>
  <si>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</si>
  <si>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</si>
  <si>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</si>
  <si>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</si>
  <si>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</si>
  <si>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</si>
  <si>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</si>
  <si>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</si>
  <si>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</si>
  <si>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</si>
  <si>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</si>
  <si>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</si>
  <si>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</si>
  <si>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</si>
  <si>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</si>
  <si>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</si>
  <si>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</si>
  <si>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</si>
  <si>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</si>
  <si>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</si>
  <si>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</si>
  <si>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</si>
  <si>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</si>
  <si>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</si>
  <si>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</si>
  <si>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</si>
  <si>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</si>
  <si>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</si>
  <si>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</si>
  <si>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</si>
  <si>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</si>
  <si>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</si>
  <si>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</si>
  <si>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</si>
  <si>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</si>
  <si>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</si>
  <si>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</si>
  <si>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</si>
  <si>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</si>
  <si>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</si>
  <si>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</si>
  <si>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</si>
  <si>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</si>
  <si>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</si>
  <si>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</si>
  <si>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</si>
  <si>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</si>
  <si>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</si>
  <si>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</si>
  <si>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</si>
  <si>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</si>
  <si>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</si>
  <si>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</si>
  <si>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</si>
  <si>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</si>
  <si>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</si>
  <si>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</si>
  <si>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</si>
  <si>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</si>
  <si>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</si>
  <si>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</si>
  <si>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</si>
  <si>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</si>
  <si>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</si>
  <si>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</si>
  <si>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</si>
  <si>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</si>
  <si>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</si>
  <si>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</si>
  <si>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</si>
  <si>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</si>
  <si>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</si>
  <si>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</si>
  <si>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</si>
  <si>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</si>
  <si>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</si>
  <si>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</si>
  <si>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</si>
  <si>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</si>
  <si>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</si>
  <si>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</si>
  <si>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</si>
  <si>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</si>
  <si>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</si>
  <si>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</si>
  <si>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</si>
  <si>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</si>
  <si>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</si>
  <si>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</si>
  <si>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</si>
  <si>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</si>
  <si>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</si>
  <si>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</si>
  <si>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</si>
  <si>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</si>
  <si>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</si>
  <si>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</si>
  <si>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</si>
  <si>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</si>
  <si>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</si>
  <si>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</si>
  <si>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</si>
  <si>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</si>
  <si>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</si>
  <si>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</si>
  <si>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</si>
  <si>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</si>
  <si>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</si>
  <si>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</si>
  <si>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</si>
  <si>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</si>
  <si>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</si>
  <si>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</si>
  <si>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</si>
  <si>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</si>
  <si>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</si>
  <si>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</si>
  <si>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</si>
  <si>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</si>
  <si>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</si>
  <si>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</si>
  <si>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</si>
  <si>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</si>
  <si>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</si>
  <si>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</si>
  <si>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</si>
  <si>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</si>
  <si>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</si>
  <si>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</si>
  <si>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</si>
  <si>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</si>
  <si>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</si>
  <si>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</si>
  <si>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</si>
  <si>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</si>
  <si>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</si>
  <si>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</si>
  <si>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</si>
  <si>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</si>
  <si>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</si>
  <si>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</si>
  <si>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</si>
  <si>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</si>
  <si>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</si>
  <si>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</si>
  <si>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</si>
  <si>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</si>
  <si>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</si>
  <si>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</si>
  <si>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</si>
  <si>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</si>
  <si>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</si>
  <si>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</si>
  <si>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</si>
  <si>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</si>
  <si>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</si>
  <si>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</si>
  <si>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</si>
  <si>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</si>
  <si>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</si>
  <si>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</si>
  <si>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</si>
  <si>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</si>
  <si>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</si>
  <si>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</si>
  <si>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</si>
  <si>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</si>
  <si>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</si>
  <si>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</si>
  <si>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</si>
  <si>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</si>
  <si>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</si>
  <si>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</si>
  <si>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</si>
  <si>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</si>
  <si>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</si>
  <si>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</si>
  <si>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</si>
  <si>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</si>
  <si>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</si>
  <si>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</si>
  <si>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</si>
  <si>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</si>
  <si>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</si>
  <si>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</si>
  <si>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</si>
  <si>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</si>
  <si>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</si>
  <si>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</si>
  <si>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</si>
  <si>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</si>
  <si>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</si>
  <si>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</si>
  <si>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</si>
  <si>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</si>
  <si>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</si>
  <si>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</si>
  <si>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</si>
  <si>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</si>
  <si>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</si>
  <si>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</si>
  <si>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</si>
  <si>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</si>
  <si>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</si>
  <si>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</si>
  <si>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</si>
  <si>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</si>
  <si>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</si>
  <si>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</si>
  <si>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</si>
  <si>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</si>
  <si>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</si>
  <si>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</si>
  <si>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</si>
  <si>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</si>
  <si>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</si>
  <si>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</si>
  <si>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</si>
  <si>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</si>
  <si>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</si>
  <si>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</si>
  <si>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</si>
  <si>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</si>
  <si>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</si>
  <si>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</si>
  <si>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</si>
  <si>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</si>
  <si>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</si>
  <si>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</si>
  <si>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</si>
  <si>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</si>
  <si>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</si>
  <si>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</si>
  <si>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</si>
  <si>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</si>
  <si>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</si>
  <si>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</si>
  <si>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</si>
  <si>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</si>
  <si>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</si>
  <si>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</si>
  <si>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</si>
  <si>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</si>
  <si>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</si>
  <si>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</si>
  <si>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</si>
  <si>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</si>
  <si>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</si>
  <si>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</si>
  <si>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</si>
  <si>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</si>
  <si>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</si>
  <si>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</si>
  <si>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</si>
  <si>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</si>
  <si>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</si>
  <si>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</si>
  <si>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</si>
  <si>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</si>
  <si>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</si>
  <si>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</si>
  <si>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</si>
  <si>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</si>
  <si>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</si>
  <si>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</si>
  <si>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</si>
  <si>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</si>
  <si>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</si>
  <si>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</si>
  <si>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</si>
  <si>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</si>
  <si>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</si>
  <si>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</si>
  <si>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</si>
  <si>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</si>
  <si>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</si>
  <si>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</si>
  <si>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</si>
  <si>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</si>
  <si>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</si>
  <si>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</si>
  <si>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</si>
  <si>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</si>
  <si>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</si>
  <si>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</si>
  <si>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</si>
  <si>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</si>
  <si>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</si>
  <si>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</si>
  <si>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</si>
  <si>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</si>
  <si>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</si>
  <si>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</si>
  <si>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</si>
  <si>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</si>
  <si>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</si>
  <si>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</si>
  <si>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</si>
  <si>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</si>
  <si>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</si>
  <si>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</si>
  <si>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</si>
  <si>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</si>
  <si>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</si>
  <si>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</si>
  <si>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</si>
  <si>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</si>
  <si>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</si>
  <si>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</si>
  <si>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</si>
  <si>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</si>
  <si>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</si>
  <si>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</si>
  <si>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</si>
  <si>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</si>
  <si>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</si>
  <si>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</si>
  <si>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</si>
  <si>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</si>
  <si>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</si>
  <si>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</si>
  <si>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</si>
  <si>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</si>
  <si>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</si>
  <si>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</si>
  <si>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</si>
  <si>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</si>
  <si>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</si>
  <si>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</si>
  <si>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</si>
  <si>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</si>
  <si>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</si>
  <si>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</si>
  <si>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</si>
  <si>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</si>
  <si>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</si>
  <si>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</si>
  <si>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</si>
  <si>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</si>
  <si>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</si>
  <si>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</si>
  <si>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</si>
  <si>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</si>
  <si>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</si>
  <si>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</si>
  <si>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</si>
  <si>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</si>
  <si>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</si>
  <si>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</si>
  <si>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</si>
  <si>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</si>
  <si>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</si>
  <si>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</si>
  <si>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</si>
  <si>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</si>
  <si>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</si>
  <si>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</si>
  <si>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</si>
  <si>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</si>
  <si>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</si>
  <si>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</si>
  <si>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</si>
  <si>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</si>
  <si>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</si>
  <si>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</si>
  <si>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</si>
  <si>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</si>
  <si>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</si>
  <si>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</si>
  <si>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</si>
  <si>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</si>
  <si>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</si>
  <si>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</si>
  <si>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</si>
  <si>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</si>
  <si>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</si>
  <si>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</si>
  <si>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</si>
  <si>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</si>
  <si>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</si>
  <si>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</si>
  <si>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</si>
  <si>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</si>
  <si>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</si>
  <si>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</si>
  <si>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</si>
  <si>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</si>
  <si>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</si>
  <si>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</si>
  <si>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</si>
  <si>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</si>
  <si>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</si>
  <si>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</si>
  <si>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</si>
  <si>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</si>
  <si>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</si>
  <si>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</si>
  <si>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</si>
  <si>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</si>
  <si>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</si>
  <si>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</si>
  <si>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</si>
  <si>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</si>
  <si>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</si>
  <si>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</si>
  <si>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</si>
  <si>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</si>
  <si>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</si>
  <si>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</si>
  <si>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</si>
  <si>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</si>
  <si>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</si>
  <si>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</si>
  <si>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</si>
  <si>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</si>
  <si>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</si>
  <si>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</si>
  <si>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</si>
  <si>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</si>
  <si>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</si>
  <si>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</si>
  <si>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</si>
  <si>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</si>
  <si>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</si>
  <si>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</si>
  <si>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</si>
  <si>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</si>
  <si>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</si>
  <si>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</si>
  <si>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</si>
  <si>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</si>
  <si>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</si>
  <si>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</si>
  <si>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</si>
  <si>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</si>
  <si>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</si>
  <si>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</si>
  <si>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</si>
  <si>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</si>
  <si>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</si>
  <si>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</si>
  <si>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</si>
  <si>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</si>
  <si>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</si>
  <si>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</si>
  <si>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</si>
  <si>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</si>
  <si>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</si>
  <si>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</si>
  <si>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</si>
  <si>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</si>
  <si>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</si>
  <si>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</si>
  <si>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</si>
  <si>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</si>
  <si>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</si>
  <si>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</si>
  <si>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</si>
  <si>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</si>
  <si>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</si>
  <si>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</si>
  <si>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</si>
  <si>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</si>
  <si>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</si>
  <si>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</si>
  <si>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</si>
  <si>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</si>
  <si>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</si>
  <si>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</si>
  <si>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</si>
  <si>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</si>
  <si>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</si>
  <si>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</si>
  <si>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</si>
  <si>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</si>
  <si>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</si>
  <si>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</si>
  <si>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</si>
  <si>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</si>
  <si>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</si>
  <si>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</si>
  <si>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</si>
  <si>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</si>
  <si>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</si>
  <si>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</si>
  <si>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</si>
  <si>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</si>
  <si>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</si>
  <si>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</si>
  <si>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</si>
  <si>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</si>
  <si>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</si>
  <si>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</si>
  <si>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</si>
  <si>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</si>
  <si>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</si>
  <si>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</si>
  <si>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</si>
  <si>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</si>
  <si>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</si>
  <si>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</si>
  <si>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</si>
  <si>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</si>
  <si>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</si>
  <si>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</si>
  <si>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</si>
  <si>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</si>
  <si>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</si>
  <si>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</si>
  <si>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</si>
  <si>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</si>
  <si>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</si>
  <si>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</si>
  <si>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</si>
  <si>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</si>
  <si>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</si>
  <si>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</si>
  <si>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</si>
  <si>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</si>
  <si>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</si>
  <si>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</si>
  <si>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</si>
  <si>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</si>
  <si>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</si>
  <si>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</si>
  <si>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</si>
  <si>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</si>
  <si>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</si>
  <si>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</si>
  <si>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</si>
  <si>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</si>
  <si>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</si>
  <si>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</si>
  <si>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</si>
  <si>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</si>
  <si>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</si>
  <si>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</si>
  <si>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</si>
  <si>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</si>
  <si>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</si>
  <si>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</si>
  <si>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</si>
  <si>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</si>
  <si>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</si>
  <si>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</si>
  <si>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</si>
  <si>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</si>
  <si>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</si>
  <si>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</si>
  <si>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</si>
  <si>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</si>
  <si>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</si>
  <si>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</si>
  <si>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</si>
  <si>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</si>
  <si>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</si>
  <si>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</si>
  <si>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</si>
  <si>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</si>
  <si>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</si>
  <si>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</si>
  <si>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</si>
  <si>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</si>
  <si>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</si>
  <si>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</si>
  <si>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</si>
  <si>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</si>
  <si>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</si>
  <si>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</si>
  <si>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</si>
  <si>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</si>
  <si>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</si>
  <si>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</si>
  <si>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</si>
  <si>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</si>
  <si>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</si>
  <si>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</si>
  <si>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</si>
  <si>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</si>
  <si>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</si>
  <si>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</si>
  <si>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</si>
  <si>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</si>
  <si>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</si>
  <si>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</si>
  <si>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</si>
  <si>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</si>
  <si>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</si>
  <si>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</si>
  <si>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</si>
  <si>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</si>
  <si>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</si>
  <si>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</si>
  <si>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</si>
  <si>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</si>
  <si>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</si>
  <si>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</si>
  <si>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</si>
  <si>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</si>
  <si>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</si>
  <si>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</si>
  <si>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</si>
  <si>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</si>
  <si>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</si>
  <si>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</si>
  <si>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</si>
  <si>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</si>
  <si>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</si>
  <si>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</si>
  <si>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</si>
  <si>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</si>
  <si>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</si>
  <si>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</si>
  <si>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</si>
  <si>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</si>
  <si>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</si>
  <si>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</si>
  <si>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</si>
  <si>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</si>
  <si>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</si>
  <si>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</si>
  <si>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</si>
  <si>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</si>
  <si>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</si>
  <si>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</si>
  <si>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</si>
  <si>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</si>
  <si>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</si>
  <si>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</si>
  <si>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</si>
  <si>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</si>
  <si>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</si>
  <si>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</si>
  <si>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</si>
  <si>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</si>
  <si>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</si>
  <si>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</si>
  <si>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</si>
  <si>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</si>
  <si>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</si>
  <si>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</si>
  <si>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</si>
  <si>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</si>
  <si>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</si>
  <si>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</si>
  <si>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</si>
  <si>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</si>
  <si>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</si>
  <si>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</si>
  <si>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</si>
  <si>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</si>
  <si>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</si>
  <si>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</si>
  <si>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</si>
  <si>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</si>
  <si>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</si>
  <si>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</si>
  <si>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</si>
  <si>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</si>
  <si>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</si>
  <si>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</si>
  <si>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</si>
  <si>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</si>
  <si>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</si>
  <si>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</si>
  <si>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</si>
  <si>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</si>
  <si>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</si>
  <si>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</si>
  <si>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</si>
  <si>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</si>
  <si>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</si>
  <si>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</si>
  <si>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</si>
  <si>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</si>
  <si>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</si>
  <si>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</si>
  <si>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</si>
  <si>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</si>
  <si>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</si>
  <si>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</si>
  <si>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</si>
  <si>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</si>
  <si>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</si>
  <si>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</si>
  <si>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</si>
  <si>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</si>
  <si>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</si>
  <si>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</si>
  <si>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</si>
  <si>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</si>
  <si>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</si>
  <si>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</si>
  <si>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</si>
  <si>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</si>
  <si>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</si>
  <si>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</si>
  <si>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</si>
  <si>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</si>
  <si>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</si>
  <si>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</si>
  <si>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</si>
  <si>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</si>
  <si>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</si>
  <si>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</si>
  <si>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</si>
  <si>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</si>
  <si>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</si>
  <si>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</si>
  <si>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</si>
  <si>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</si>
  <si>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</si>
  <si>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</si>
  <si>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</si>
  <si>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</si>
  <si>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</si>
  <si>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</si>
  <si>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</si>
  <si>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</si>
  <si>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</si>
  <si>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</si>
  <si>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</si>
  <si>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</si>
  <si>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</si>
  <si>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</si>
  <si>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</si>
  <si>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</si>
  <si>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</si>
  <si>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</si>
  <si>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</si>
  <si>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</si>
  <si>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</si>
  <si>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</si>
  <si>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</si>
  <si>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</si>
  <si>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</si>
  <si>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</si>
  <si>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</si>
  <si>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</si>
  <si>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</si>
  <si>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</si>
  <si>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</si>
  <si>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</si>
  <si>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</si>
  <si>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</si>
  <si>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</si>
  <si>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</si>
  <si>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</si>
  <si>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</si>
  <si>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</si>
  <si>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</si>
  <si>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</si>
  <si>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</si>
  <si>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</si>
  <si>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</si>
  <si>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</si>
  <si>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</si>
  <si>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</si>
  <si>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</si>
  <si>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</si>
  <si>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</si>
  <si>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</si>
  <si>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</si>
  <si>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</si>
  <si>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</si>
  <si>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</si>
  <si>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</si>
  <si>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</si>
  <si>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</si>
  <si>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</si>
  <si>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</si>
  <si>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</si>
  <si>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</si>
  <si>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</si>
  <si>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</si>
  <si>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</si>
  <si>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</si>
  <si>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</si>
  <si>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</si>
  <si>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</si>
  <si>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</si>
  <si>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</si>
  <si>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</si>
  <si>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</si>
  <si>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</si>
  <si>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</si>
  <si>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</si>
  <si>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</si>
  <si>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</si>
  <si>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</si>
  <si>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</si>
  <si>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</si>
  <si>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</si>
  <si>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</si>
  <si>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</si>
  <si>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</si>
  <si>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</si>
  <si>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</si>
  <si>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</si>
  <si>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</si>
  <si>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</si>
  <si>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</si>
  <si>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</si>
  <si>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</si>
  <si>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</si>
  <si>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</si>
  <si>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</si>
  <si>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</si>
  <si>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</si>
  <si>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</si>
  <si>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</si>
  <si>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</si>
  <si>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</si>
  <si>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</si>
  <si>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</si>
  <si>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</si>
  <si>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</si>
  <si>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</si>
  <si>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</si>
  <si>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</si>
  <si>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</si>
  <si>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</si>
  <si>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</si>
  <si>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</si>
  <si>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</si>
  <si>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</si>
  <si>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</si>
  <si>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</si>
  <si>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</si>
  <si>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</si>
  <si>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</si>
  <si>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</si>
  <si>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</si>
  <si>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</si>
  <si>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</si>
  <si>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</si>
  <si>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</si>
  <si>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</si>
  <si>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</si>
  <si>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</si>
  <si>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</si>
  <si>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</si>
  <si>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</si>
  <si>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</si>
  <si>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</si>
  <si>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</si>
  <si>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</si>
  <si>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</si>
  <si>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</si>
  <si>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</si>
  <si>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</si>
  <si>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</si>
  <si>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</si>
  <si>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</si>
  <si>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</si>
  <si>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</si>
  <si>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</si>
  <si>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</si>
  <si>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</si>
  <si>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</si>
  <si>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</si>
  <si>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</si>
  <si>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</si>
  <si>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</si>
  <si>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</si>
  <si>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</si>
  <si>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</si>
  <si>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</si>
  <si>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</si>
  <si>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</si>
  <si>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</si>
  <si>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</si>
  <si>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</si>
  <si>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</si>
  <si>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</si>
  <si>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</si>
  <si>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</si>
  <si>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</si>
  <si>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</si>
  <si>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</si>
  <si>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</si>
  <si>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</si>
  <si>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</si>
  <si>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</si>
  <si>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</si>
  <si>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</si>
  <si>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</si>
  <si>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</si>
  <si>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</si>
  <si>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</si>
  <si>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</si>
  <si>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</si>
  <si>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</si>
  <si>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</si>
  <si>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</si>
  <si>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</si>
  <si>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</si>
  <si>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</si>
  <si>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</si>
  <si>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</si>
  <si>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</si>
  <si>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</si>
  <si>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</si>
  <si>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</si>
  <si>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</si>
  <si>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</si>
  <si>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</si>
  <si>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</si>
  <si>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</si>
  <si>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</si>
  <si>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</si>
  <si>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</si>
  <si>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</si>
  <si>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</si>
  <si>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</si>
  <si>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</si>
  <si>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</si>
  <si>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</si>
  <si>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</si>
  <si>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</si>
  <si>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</si>
  <si>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</si>
  <si>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</si>
  <si>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</si>
  <si>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</si>
  <si>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</si>
  <si>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</si>
  <si>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</si>
  <si>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</si>
  <si>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</si>
  <si>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</si>
  <si>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</si>
  <si>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</si>
  <si>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</si>
  <si>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</si>
  <si>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</si>
  <si>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</si>
  <si>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</si>
  <si>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</si>
  <si>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</si>
  <si>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</si>
  <si>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</si>
  <si>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</si>
  <si>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</si>
  <si>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</si>
  <si>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</si>
  <si>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</si>
  <si>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</si>
  <si>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</si>
  <si>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</si>
  <si>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</si>
  <si>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</si>
  <si>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</si>
  <si>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</si>
  <si>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</si>
  <si>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</si>
  <si>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</si>
  <si>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</si>
  <si>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</si>
  <si>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</si>
  <si>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</si>
  <si>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</si>
  <si>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</si>
  <si>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</si>
  <si>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</si>
  <si>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</si>
  <si>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</si>
  <si>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</si>
  <si>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</si>
  <si>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</si>
  <si>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</si>
  <si>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</si>
  <si>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</si>
  <si>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</si>
  <si>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</si>
  <si>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</si>
  <si>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</si>
  <si>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</si>
  <si>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</si>
  <si>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</si>
  <si>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</si>
  <si>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</si>
  <si>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</si>
  <si>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</si>
  <si>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</si>
  <si>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</si>
  <si>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</si>
  <si>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</si>
  <si>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</si>
  <si>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</si>
  <si>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</si>
  <si>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</si>
  <si>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</si>
  <si>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</si>
  <si>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</si>
  <si>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</si>
  <si>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</si>
  <si>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</si>
  <si>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</si>
  <si>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</si>
  <si>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</si>
  <si>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</si>
  <si>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</si>
  <si>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</si>
  <si>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</si>
  <si>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</si>
  <si>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</si>
  <si>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</si>
  <si>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</si>
  <si>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</si>
  <si>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</si>
  <si>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</si>
  <si>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</si>
  <si>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</si>
  <si>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</si>
  <si>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</si>
  <si>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</si>
  <si>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</si>
  <si>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</si>
  <si>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</si>
  <si>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</si>
  <si>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</si>
  <si>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</si>
  <si>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</si>
  <si>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</si>
  <si>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</si>
  <si>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</si>
  <si>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</si>
  <si>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</si>
  <si>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</si>
  <si>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</si>
  <si>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</si>
  <si>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</si>
  <si>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</si>
  <si>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</si>
  <si>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</si>
  <si>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</si>
  <si>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</si>
  <si>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</si>
  <si>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</si>
  <si>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</si>
  <si>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</si>
  <si>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</si>
  <si>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</si>
  <si>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</si>
  <si>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</si>
  <si>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</si>
  <si>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</si>
  <si>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</si>
  <si>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</si>
  <si>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</si>
  <si>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</si>
  <si>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</si>
  <si>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</si>
  <si>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</si>
  <si>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</si>
  <si>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</si>
  <si>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</si>
  <si>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</si>
  <si>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</si>
  <si>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</si>
  <si>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</si>
  <si>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</si>
  <si>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</si>
  <si>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</si>
  <si>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</si>
  <si>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</si>
  <si>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</si>
  <si>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</si>
  <si>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</si>
  <si>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</si>
  <si>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</si>
  <si>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</si>
  <si>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</si>
  <si>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</si>
  <si>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</si>
  <si>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</si>
  <si>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</si>
  <si>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</si>
  <si>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</si>
  <si>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</si>
  <si>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</si>
  <si>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</si>
  <si>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</si>
  <si>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</si>
  <si>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</si>
  <si>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</si>
  <si>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</si>
  <si>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</si>
  <si>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</si>
  <si>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</si>
  <si>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</si>
  <si>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</si>
  <si>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</si>
  <si>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</si>
  <si>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</si>
  <si>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</si>
  <si>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</si>
  <si>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</si>
  <si>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</si>
  <si>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</si>
  <si>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</si>
  <si>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</si>
  <si>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</si>
  <si>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</si>
  <si>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</si>
  <si>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</si>
  <si>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</si>
  <si>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</si>
  <si>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</si>
  <si>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</si>
  <si>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</si>
  <si>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</si>
  <si>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</si>
  <si>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</si>
  <si>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</si>
  <si>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</si>
  <si>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</si>
  <si>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</si>
  <si>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</si>
  <si>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</si>
  <si>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</si>
  <si>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</si>
  <si>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</si>
  <si>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</si>
  <si>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</si>
  <si>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</si>
  <si>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</si>
  <si>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</si>
  <si>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</si>
  <si>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</si>
  <si>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</si>
  <si>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</si>
  <si>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</si>
  <si>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</si>
  <si>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</si>
  <si>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</si>
  <si>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</si>
  <si>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</si>
  <si>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</si>
  <si>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</si>
  <si>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</si>
  <si>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</si>
  <si>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</si>
  <si>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</si>
  <si>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</si>
  <si>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</si>
  <si>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</si>
  <si>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</si>
  <si>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</si>
  <si>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</si>
  <si>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</si>
  <si>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</si>
  <si>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</si>
  <si>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</si>
  <si>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</si>
  <si>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</si>
  <si>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</si>
  <si>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</si>
  <si>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</si>
  <si>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</si>
  <si>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</si>
  <si>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</si>
  <si>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</si>
  <si>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</si>
  <si>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</si>
  <si>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</si>
  <si>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</si>
  <si>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</si>
  <si>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</si>
  <si>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</si>
  <si>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</si>
  <si>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</si>
  <si>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</si>
  <si>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</si>
  <si>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</si>
  <si>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</si>
  <si>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</si>
  <si>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</si>
  <si>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</si>
  <si>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</si>
  <si>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</si>
  <si>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</si>
  <si>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</si>
  <si>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</si>
  <si>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</si>
  <si>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</si>
  <si>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</si>
  <si>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</si>
  <si>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</si>
  <si>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</si>
  <si>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</si>
  <si>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</si>
  <si>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</si>
  <si>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</si>
  <si>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</si>
  <si>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</si>
  <si>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</si>
  <si>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</si>
  <si>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</si>
  <si>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</si>
  <si>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</si>
  <si>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</si>
  <si>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</si>
  <si>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</si>
  <si>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</si>
  <si>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</si>
  <si>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</si>
  <si>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</si>
  <si>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</si>
  <si>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</si>
  <si>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</si>
  <si>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</si>
  <si>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</si>
  <si>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</si>
  <si>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</si>
  <si>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</si>
  <si>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</si>
  <si>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</si>
  <si>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</si>
  <si>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</si>
  <si>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</si>
  <si>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</si>
  <si>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</si>
  <si>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</si>
  <si>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</si>
  <si>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</si>
  <si>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</si>
  <si>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</si>
  <si>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</si>
  <si>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</si>
  <si>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</si>
  <si>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</si>
  <si>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</si>
  <si>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</si>
  <si>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</si>
  <si>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</si>
  <si>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</si>
  <si>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</si>
  <si>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</si>
  <si>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</si>
  <si>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</si>
  <si>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</si>
  <si>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</si>
  <si>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</si>
  <si>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</si>
  <si>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</si>
  <si>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</si>
  <si>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</si>
  <si>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</si>
  <si>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</si>
  <si>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</si>
  <si>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</si>
  <si>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</si>
  <si>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</si>
  <si>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</si>
  <si>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</si>
  <si>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</si>
  <si>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</si>
  <si>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</si>
  <si>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</si>
  <si>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</si>
  <si>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</si>
  <si>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</si>
  <si>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</si>
  <si>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</si>
  <si>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</si>
  <si>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</si>
  <si>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</si>
  <si>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</si>
  <si>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</si>
  <si>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</si>
  <si>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</si>
  <si>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</si>
  <si>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</si>
  <si>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</si>
  <si>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</si>
  <si>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</si>
  <si>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</si>
  <si>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</si>
  <si>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</si>
  <si>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</si>
  <si>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</si>
  <si>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</si>
  <si>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</si>
  <si>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</si>
  <si>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</si>
  <si>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</si>
  <si>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</si>
  <si>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</si>
  <si>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</si>
  <si>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</si>
  <si>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</si>
  <si>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</si>
  <si>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</si>
  <si>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</si>
  <si>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</si>
  <si>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</si>
  <si>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</si>
  <si>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</si>
  <si>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</si>
  <si>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</si>
  <si>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</si>
  <si>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</si>
  <si>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</si>
  <si>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</si>
  <si>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</si>
  <si>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</si>
  <si>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</si>
  <si>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</si>
  <si>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</si>
  <si>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</si>
  <si>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</si>
  <si>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</si>
  <si>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</si>
  <si>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</si>
  <si>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</si>
  <si>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</si>
  <si>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</si>
  <si>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</si>
  <si>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</si>
  <si>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</si>
  <si>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</si>
  <si>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</si>
  <si>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</si>
  <si>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</si>
  <si>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</si>
  <si>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</si>
  <si>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</si>
  <si>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</si>
  <si>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</si>
  <si>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</si>
  <si>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</si>
  <si>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</si>
  <si>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</si>
  <si>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</si>
  <si>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</si>
  <si>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</si>
  <si>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</si>
  <si>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</si>
  <si>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</si>
  <si>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</si>
  <si>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</si>
  <si>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</si>
  <si>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</si>
  <si>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</si>
  <si>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</si>
  <si>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</si>
  <si>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</si>
  <si>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</si>
  <si>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</si>
  <si>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</si>
  <si>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</si>
  <si>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</si>
  <si>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</si>
  <si>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</si>
  <si>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</si>
  <si>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</si>
  <si>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</si>
  <si>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</si>
  <si>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</si>
  <si>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</si>
  <si>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</si>
  <si>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</si>
  <si>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</si>
  <si>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</si>
  <si>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</si>
  <si>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</si>
  <si>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</si>
  <si>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</si>
  <si>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</si>
  <si>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</si>
  <si>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</si>
  <si>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</si>
  <si>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</si>
  <si>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</si>
  <si>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</si>
  <si>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</si>
  <si>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</si>
  <si>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</si>
  <si>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</si>
  <si>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</si>
  <si>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</si>
  <si>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</si>
  <si>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</si>
  <si>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</si>
  <si>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</si>
  <si>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</si>
  <si>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</si>
  <si>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</si>
  <si>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</si>
  <si>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</si>
  <si>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</si>
  <si>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</si>
  <si>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</si>
  <si>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</si>
  <si>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</si>
  <si>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</si>
  <si>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</si>
  <si>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</si>
  <si>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</si>
  <si>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</si>
  <si>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</si>
  <si>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</si>
  <si>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</si>
  <si>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</si>
  <si>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</si>
  <si>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</si>
  <si>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</si>
  <si>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</si>
  <si>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</si>
  <si>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</si>
  <si>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</si>
  <si>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</si>
  <si>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</si>
  <si>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</si>
  <si>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</si>
  <si>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</si>
  <si>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</si>
  <si>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</si>
  <si>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</si>
  <si>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</si>
  <si>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</si>
  <si>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</si>
  <si>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</si>
  <si>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</si>
  <si>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</si>
  <si>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</si>
  <si>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</si>
  <si>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</si>
  <si>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</si>
  <si>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</si>
  <si>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</si>
  <si>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</si>
  <si>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</si>
  <si>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</si>
  <si>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</si>
  <si>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</si>
  <si>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</si>
  <si>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</si>
  <si>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</si>
  <si>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</si>
  <si>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</si>
  <si>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</si>
  <si>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</si>
  <si>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</si>
  <si>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</si>
  <si>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</si>
  <si>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</si>
  <si>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</si>
  <si>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</si>
  <si>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</si>
  <si>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</si>
  <si>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</si>
  <si>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</si>
  <si>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</si>
  <si>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</si>
  <si>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</si>
  <si>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</si>
  <si>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</si>
  <si>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</si>
  <si>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</si>
  <si>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</si>
  <si>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</si>
  <si>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</si>
  <si>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</si>
  <si>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</si>
  <si>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</si>
  <si>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</si>
  <si>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</si>
  <si>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</si>
  <si>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</si>
  <si>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</si>
  <si>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</si>
  <si>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</si>
  <si>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</si>
  <si>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</si>
  <si>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</si>
  <si>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</si>
  <si>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</si>
  <si>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</si>
  <si>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</si>
  <si>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</si>
  <si>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</si>
  <si>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</si>
  <si>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</si>
  <si>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</si>
  <si>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</si>
  <si>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</si>
  <si>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</si>
  <si>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</si>
  <si>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</si>
  <si>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</si>
  <si>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</si>
  <si>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</si>
  <si>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</si>
  <si>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</si>
  <si>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</si>
  <si>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</si>
  <si>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</si>
  <si>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</si>
  <si>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</si>
  <si>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</si>
  <si>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</si>
  <si>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</si>
  <si>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</si>
  <si>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</si>
  <si>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</si>
  <si>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</si>
  <si>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</si>
  <si>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</si>
  <si>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</si>
  <si>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</si>
  <si>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</si>
  <si>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</si>
  <si>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</si>
  <si>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</si>
  <si>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</si>
  <si>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</si>
  <si>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</si>
  <si>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</si>
  <si>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</si>
  <si>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</si>
  <si>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</si>
  <si>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</si>
  <si>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</si>
  <si>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</si>
  <si>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</si>
  <si>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</si>
  <si>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</si>
  <si>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</si>
  <si>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</si>
  <si>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</si>
  <si>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</si>
  <si>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</si>
  <si>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</si>
  <si>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</si>
  <si>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</si>
  <si>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</si>
  <si>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</si>
  <si>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</si>
  <si>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</si>
  <si>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</si>
  <si>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</si>
  <si>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</si>
  <si>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</si>
  <si>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</si>
  <si>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</si>
  <si>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</si>
  <si>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</si>
  <si>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</si>
  <si>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</si>
  <si>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</si>
  <si>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</si>
  <si>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</si>
  <si>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</si>
  <si>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</si>
  <si>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</si>
  <si>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</si>
  <si>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</si>
  <si>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</si>
  <si>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</si>
  <si>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</si>
  <si>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</si>
  <si>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</si>
  <si>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</si>
  <si>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</si>
  <si>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</si>
  <si>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</si>
  <si>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</si>
  <si>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</si>
  <si>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</si>
  <si>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</si>
  <si>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</si>
  <si>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</si>
  <si>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</si>
  <si>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</si>
  <si>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</si>
  <si>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</si>
  <si>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</si>
  <si>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</si>
  <si>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</si>
  <si>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</si>
  <si>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</si>
  <si>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</si>
  <si>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</si>
  <si>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</si>
  <si>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</si>
  <si>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</si>
  <si>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</si>
  <si>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</si>
  <si>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</si>
  <si>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</si>
  <si>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</si>
  <si>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</si>
  <si>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</si>
  <si>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</si>
  <si>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</si>
  <si>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</si>
  <si>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</si>
  <si>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</si>
  <si>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</si>
  <si>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</si>
  <si>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</si>
  <si>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</si>
  <si>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</si>
  <si>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</si>
  <si>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</si>
  <si>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</si>
  <si>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</si>
  <si>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</si>
  <si>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</si>
  <si>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</si>
  <si>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</si>
  <si>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</si>
  <si>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</si>
  <si>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</si>
  <si>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</si>
  <si>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</si>
  <si>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</si>
  <si>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</si>
  <si>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</si>
  <si>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</si>
  <si>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</si>
  <si>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</si>
  <si>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</si>
  <si>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</si>
  <si>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</si>
  <si>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</si>
  <si>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</si>
  <si>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</si>
  <si>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</si>
  <si>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</si>
  <si>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</si>
  <si>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</si>
  <si>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</si>
  <si>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</si>
  <si>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</si>
  <si>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</si>
  <si>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</si>
  <si>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</si>
  <si>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</si>
  <si>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</si>
  <si>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</si>
  <si>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</si>
  <si>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</si>
  <si>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</si>
  <si>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</si>
  <si>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</si>
  <si>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</si>
  <si>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</si>
  <si>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</si>
  <si>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</si>
  <si>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</si>
  <si>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</si>
  <si>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</si>
  <si>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</si>
  <si>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</si>
  <si>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</si>
  <si>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</si>
  <si>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</si>
  <si>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</si>
  <si>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</si>
  <si>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</si>
  <si>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</si>
  <si>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</si>
  <si>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</si>
  <si>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</si>
  <si>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</si>
  <si>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</si>
  <si>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</si>
  <si>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</si>
  <si>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</si>
  <si>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</si>
  <si>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</si>
  <si>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</si>
  <si>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</si>
  <si>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</si>
  <si>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</si>
  <si>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</si>
  <si>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</si>
  <si>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</si>
  <si>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</si>
  <si>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</si>
  <si>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</si>
  <si>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</si>
  <si>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</si>
  <si>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</si>
  <si>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</si>
  <si>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</si>
  <si>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</si>
  <si>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</si>
  <si>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</si>
  <si>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</si>
  <si>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</si>
  <si>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</si>
  <si>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</si>
  <si>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</si>
  <si>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</si>
  <si>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</si>
  <si>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</si>
  <si>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</si>
  <si>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</si>
  <si>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</si>
  <si>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</si>
  <si>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</si>
  <si>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</si>
  <si>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</si>
  <si>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</si>
  <si>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</si>
  <si>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</si>
  <si>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</si>
  <si>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</si>
  <si>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</si>
  <si>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</si>
  <si>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</si>
  <si>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</si>
  <si>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</si>
  <si>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</si>
  <si>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</si>
  <si>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</si>
  <si>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</si>
  <si>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</si>
  <si>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</si>
  <si>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</si>
  <si>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</si>
  <si>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</si>
  <si>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</si>
  <si>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</si>
  <si>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</si>
  <si>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</si>
  <si>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</si>
  <si>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</si>
  <si>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</si>
  <si>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</si>
  <si>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</si>
  <si>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</si>
  <si>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</si>
  <si>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</si>
  <si>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</si>
  <si>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</si>
  <si>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</si>
  <si>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</si>
  <si>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</si>
  <si>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</si>
  <si>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</si>
  <si>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</si>
  <si>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</si>
  <si>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</si>
  <si>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</si>
  <si>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</si>
  <si>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</si>
  <si>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</si>
  <si>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</si>
  <si>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</si>
  <si>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</si>
  <si>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</si>
  <si>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</si>
  <si>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</si>
  <si>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</si>
  <si>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</si>
  <si>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</si>
  <si>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</si>
  <si>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</si>
  <si>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</si>
  <si>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</si>
  <si>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</si>
  <si>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</si>
  <si>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</si>
  <si>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</si>
  <si>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</si>
  <si>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</si>
  <si>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</si>
  <si>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</si>
  <si>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</si>
  <si>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</si>
  <si>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</si>
  <si>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</si>
  <si>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</si>
  <si>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</si>
  <si>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</si>
  <si>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</si>
  <si>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</si>
  <si>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</si>
  <si>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</si>
  <si>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</si>
  <si>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</si>
  <si>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</si>
  <si>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</si>
  <si>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</si>
  <si>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</si>
  <si>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</si>
  <si>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</si>
  <si>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</si>
  <si>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</si>
  <si>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</si>
  <si>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</si>
  <si>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</si>
  <si>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</si>
  <si>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</si>
  <si>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</si>
  <si>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</si>
  <si>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</si>
  <si>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</si>
  <si>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</si>
  <si>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</si>
  <si>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</si>
  <si>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</si>
  <si>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</si>
  <si>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</si>
  <si>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</si>
  <si>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</si>
  <si>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</si>
  <si>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</si>
  <si>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</si>
  <si>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</si>
  <si>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</si>
  <si>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</si>
  <si>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</si>
  <si>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</si>
  <si>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</si>
  <si>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</si>
  <si>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</si>
  <si>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</si>
  <si>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</si>
  <si>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</si>
  <si>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</si>
  <si>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</si>
  <si>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</si>
  <si>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</si>
  <si>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</si>
  <si>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</si>
  <si>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</si>
  <si>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</si>
  <si>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</si>
  <si>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</si>
  <si>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</si>
  <si>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</si>
  <si>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</si>
  <si>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</si>
  <si>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</si>
  <si>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</si>
  <si>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</si>
  <si>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</si>
  <si>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</si>
  <si>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</si>
  <si>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</si>
  <si>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</si>
  <si>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</si>
  <si>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</si>
  <si>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</si>
  <si>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</si>
  <si>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</si>
  <si>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</si>
  <si>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</si>
  <si>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</si>
  <si>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</si>
  <si>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</si>
  <si>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</si>
  <si>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</si>
  <si>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</si>
  <si>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</si>
  <si>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</si>
  <si>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</si>
  <si>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</si>
  <si>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</si>
  <si>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</si>
  <si>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</si>
  <si>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</si>
  <si>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</si>
  <si>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</si>
  <si>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</si>
  <si>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</si>
  <si>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</si>
  <si>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</si>
  <si>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</si>
  <si>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</si>
  <si>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</si>
  <si>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</si>
  <si>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</si>
  <si>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</si>
  <si>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</si>
  <si>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</si>
  <si>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</si>
  <si>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</si>
  <si>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</si>
  <si>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</si>
  <si>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</si>
  <si>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</si>
  <si>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</si>
  <si>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</si>
  <si>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</si>
  <si>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</si>
  <si>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</si>
  <si>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</si>
  <si>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</si>
  <si>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</si>
  <si>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</si>
  <si>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</si>
  <si>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</si>
  <si>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</si>
  <si>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</si>
  <si>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</si>
  <si>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</si>
  <si>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</si>
  <si>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</si>
  <si>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</si>
  <si>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</si>
  <si>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</si>
  <si>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</si>
  <si>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</si>
  <si>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</si>
  <si>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</si>
  <si>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</si>
  <si>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</si>
  <si>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</si>
  <si>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</si>
  <si>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</si>
  <si>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</si>
  <si>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</si>
  <si>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</si>
  <si>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</si>
  <si>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</si>
  <si>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</si>
  <si>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</si>
  <si>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</si>
  <si>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</si>
  <si>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</si>
  <si>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</si>
  <si>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</si>
  <si>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</si>
  <si>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</si>
  <si>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</si>
  <si>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</si>
  <si>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</si>
  <si>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</si>
  <si>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</si>
  <si>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</si>
  <si>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</si>
  <si>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</si>
  <si>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</si>
  <si>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</si>
  <si>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</si>
  <si>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</si>
  <si>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</si>
  <si>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</si>
  <si>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</si>
  <si>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</si>
  <si>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</si>
  <si>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</si>
  <si>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</si>
  <si>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</si>
  <si>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</si>
  <si>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</si>
  <si>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</si>
  <si>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</si>
  <si>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</si>
  <si>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</si>
  <si>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</si>
  <si>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</si>
  <si>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</si>
  <si>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</si>
  <si>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</si>
  <si>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</si>
  <si>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</si>
  <si>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</si>
  <si>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</si>
  <si>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</si>
  <si>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</si>
  <si>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</si>
  <si>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</si>
  <si>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</si>
  <si>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</si>
  <si>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</si>
  <si>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</si>
  <si>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</si>
  <si>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</si>
  <si>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</si>
  <si>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</si>
  <si>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</si>
  <si>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</si>
  <si>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</si>
  <si>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</si>
  <si>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</si>
  <si>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</si>
  <si>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</si>
  <si>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</si>
  <si>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</si>
  <si>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</si>
  <si>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</si>
  <si>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</si>
  <si>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</si>
  <si>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</si>
  <si>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</si>
  <si>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</si>
  <si>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</si>
  <si>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</si>
  <si>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</si>
  <si>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</si>
  <si>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</si>
  <si>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</si>
  <si>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</si>
  <si>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</si>
  <si>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</si>
  <si>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</si>
  <si>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</si>
  <si>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</si>
  <si>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</si>
  <si>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</si>
  <si>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</si>
  <si>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</si>
  <si>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</si>
  <si>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</si>
  <si>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</si>
  <si>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</si>
  <si>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</si>
  <si>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</si>
  <si>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</si>
  <si>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</si>
  <si>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</si>
  <si>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</si>
  <si>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</si>
  <si>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</si>
  <si>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</si>
  <si>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</si>
  <si>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</si>
  <si>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</si>
  <si>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</si>
  <si>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</si>
  <si>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</si>
  <si>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</si>
  <si>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</si>
  <si>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</si>
  <si>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</si>
  <si>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</si>
  <si>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</si>
  <si>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</si>
  <si>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</si>
  <si>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</si>
  <si>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</si>
  <si>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</si>
  <si>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</si>
  <si>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</si>
  <si>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</si>
  <si>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</si>
  <si>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</si>
  <si>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</si>
  <si>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</si>
  <si>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</si>
  <si>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</si>
  <si>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</si>
  <si>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</si>
  <si>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</si>
  <si>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</si>
  <si>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</si>
  <si>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</si>
  <si>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</si>
  <si>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</si>
  <si>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</si>
  <si>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</si>
  <si>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</si>
  <si>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</si>
  <si>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</si>
  <si>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</si>
  <si>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</si>
  <si>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</si>
  <si>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</si>
  <si>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</si>
  <si>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</si>
  <si>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</si>
  <si>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</si>
  <si>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</si>
  <si>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</si>
  <si>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</si>
  <si>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</si>
  <si>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</si>
  <si>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</si>
  <si>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</si>
  <si>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</si>
  <si>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</si>
  <si>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</si>
  <si>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</si>
  <si>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</si>
  <si>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</si>
  <si>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</si>
  <si>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</si>
  <si>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</si>
  <si>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</si>
  <si>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</si>
  <si>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</si>
  <si>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</si>
  <si>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</si>
  <si>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</si>
  <si>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</si>
  <si>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</si>
  <si>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</si>
  <si>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</si>
  <si>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</si>
  <si>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</si>
  <si>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</si>
  <si>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</si>
  <si>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</si>
  <si>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</si>
  <si>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</si>
  <si>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</si>
  <si>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</si>
  <si>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</si>
  <si>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</si>
  <si>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</si>
  <si>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</si>
  <si>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</si>
  <si>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</si>
  <si>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</si>
  <si>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</si>
  <si>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</si>
  <si>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</si>
  <si>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</si>
  <si>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</si>
  <si>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</si>
  <si>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</si>
  <si>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</si>
  <si>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</si>
  <si>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</si>
  <si>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</si>
  <si>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</si>
  <si>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</si>
  <si>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</si>
  <si>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</si>
  <si>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</si>
  <si>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</si>
  <si>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</si>
  <si>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</si>
  <si>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</si>
  <si>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</si>
  <si>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</si>
  <si>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</si>
  <si>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</si>
  <si>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</si>
  <si>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</si>
  <si>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</si>
  <si>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</si>
  <si>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</si>
  <si>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</si>
  <si>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</si>
  <si>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</si>
  <si>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</si>
  <si>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</si>
  <si>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</si>
  <si>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</si>
  <si>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</si>
  <si>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</si>
  <si>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</si>
  <si>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</si>
  <si>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</si>
  <si>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</si>
  <si>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</si>
  <si>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</si>
  <si>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</si>
  <si>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</si>
  <si>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</si>
  <si>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</si>
  <si>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</si>
  <si>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</si>
  <si>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</si>
  <si>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</si>
  <si>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</si>
  <si>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</si>
  <si>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</si>
  <si>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</si>
  <si>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</si>
  <si>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</si>
  <si>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</si>
  <si>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</si>
  <si>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</si>
  <si>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</si>
  <si>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</si>
  <si>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</si>
  <si>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</si>
  <si>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</si>
  <si>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</si>
  <si>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</si>
  <si>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</si>
  <si>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</si>
  <si>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</si>
  <si>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</si>
  <si>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</si>
  <si>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</si>
  <si>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</si>
  <si>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</si>
  <si>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</si>
  <si>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</si>
  <si>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</si>
  <si>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</si>
  <si>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</si>
  <si>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</si>
  <si>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</si>
  <si>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</si>
  <si>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</si>
  <si>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</si>
  <si>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</si>
  <si>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</si>
  <si>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</si>
  <si>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</si>
  <si>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</si>
  <si>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</si>
  <si>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</si>
  <si>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</si>
  <si>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</si>
  <si>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</si>
  <si>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</si>
  <si>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</si>
  <si>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</si>
  <si>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</si>
  <si>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</si>
  <si>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</si>
  <si>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</si>
  <si>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</si>
  <si>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</si>
  <si>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</si>
  <si>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</si>
  <si>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</si>
  <si>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</si>
  <si>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</si>
  <si>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</si>
  <si>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</si>
  <si>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</si>
  <si>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</si>
  <si>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</si>
  <si>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</si>
  <si>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</si>
  <si>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</si>
  <si>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</si>
  <si>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</si>
  <si>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</si>
  <si>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</si>
  <si>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</si>
  <si>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</si>
  <si>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</si>
  <si>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</si>
  <si>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</si>
  <si>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</si>
  <si>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</si>
  <si>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</si>
  <si>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</si>
  <si>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</si>
  <si>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</si>
  <si>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</si>
  <si>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</si>
  <si>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</si>
  <si>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</si>
  <si>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</si>
  <si>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</si>
  <si>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</si>
  <si>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</si>
  <si>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</si>
  <si>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</si>
  <si>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</si>
  <si>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</si>
  <si>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</si>
  <si>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</si>
  <si>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</si>
  <si>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</si>
  <si>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</si>
  <si>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</si>
  <si>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</si>
  <si>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</si>
  <si>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</si>
  <si>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</si>
  <si>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</si>
  <si>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</si>
  <si>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</si>
  <si>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</si>
  <si>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</si>
  <si>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</si>
  <si>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</si>
  <si>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</si>
  <si>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</si>
  <si>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</si>
  <si>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</si>
  <si>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</si>
  <si>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</si>
  <si>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</si>
  <si>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</si>
  <si>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</si>
  <si>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</si>
  <si>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</si>
  <si>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</si>
  <si>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</si>
  <si>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</si>
  <si>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</si>
  <si>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</si>
  <si>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</si>
  <si>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</si>
  <si>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</si>
  <si>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</si>
  <si>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</si>
  <si>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</si>
  <si>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</si>
  <si>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</si>
  <si>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</si>
  <si>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</si>
  <si>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</si>
  <si>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</si>
  <si>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</si>
  <si>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</si>
  <si>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</si>
  <si>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</si>
  <si>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</si>
  <si>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</si>
  <si>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</si>
  <si>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</si>
  <si>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</si>
  <si>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</si>
  <si>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</si>
  <si>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</si>
  <si>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</si>
  <si>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</si>
  <si>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</si>
  <si>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</si>
  <si>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</si>
  <si>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</si>
  <si>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</si>
  <si>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</si>
  <si>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</si>
  <si>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</si>
  <si>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</si>
  <si>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</si>
  <si>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</si>
  <si>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</si>
  <si>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</si>
  <si>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</si>
  <si>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</si>
  <si>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</si>
  <si>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</si>
  <si>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</si>
  <si>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</si>
  <si>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</si>
  <si>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</si>
  <si>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</si>
  <si>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</si>
  <si>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</si>
  <si>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</si>
  <si>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</si>
  <si>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</si>
  <si>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</si>
  <si>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</si>
  <si>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</si>
  <si>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</si>
  <si>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</si>
  <si>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</si>
  <si>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</si>
  <si>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</si>
  <si>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</si>
  <si>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</si>
  <si>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</si>
  <si>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</si>
  <si>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</si>
  <si>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</si>
  <si>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</si>
  <si>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</si>
  <si>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</si>
  <si>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</si>
  <si>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</si>
  <si>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</si>
  <si>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</si>
  <si>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</si>
  <si>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</si>
  <si>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</si>
  <si>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</si>
  <si>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</si>
  <si>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</si>
  <si>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</si>
  <si>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</si>
  <si>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</si>
  <si>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</si>
  <si>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</si>
  <si>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</si>
  <si>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</si>
  <si>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</si>
  <si>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</si>
  <si>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</si>
  <si>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</si>
  <si>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</si>
  <si>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</si>
  <si>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</si>
  <si>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</si>
  <si>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</si>
  <si>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</si>
  <si>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</si>
  <si>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</si>
  <si>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</si>
  <si>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</si>
  <si>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</si>
  <si>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</si>
  <si>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</si>
  <si>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</si>
  <si>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</si>
  <si>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</si>
  <si>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</si>
  <si>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</si>
  <si>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</si>
  <si>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</si>
  <si>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</si>
  <si>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</si>
  <si>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</si>
  <si>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</si>
  <si>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</si>
  <si>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</si>
  <si>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</si>
  <si>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</si>
  <si>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</si>
  <si>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</si>
  <si>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</si>
  <si>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</si>
  <si>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</si>
  <si>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</si>
  <si>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</si>
  <si>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</si>
  <si>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</si>
  <si>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</si>
  <si>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</si>
  <si>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</si>
  <si>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</si>
  <si>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</si>
  <si>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</si>
  <si>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</si>
  <si>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</si>
  <si>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</si>
  <si>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</si>
  <si>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</si>
  <si>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</si>
  <si>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</si>
  <si>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</si>
  <si>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</si>
  <si>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</si>
  <si>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</si>
  <si>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</si>
  <si>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</si>
  <si>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</si>
  <si>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</si>
  <si>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</si>
  <si>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</si>
  <si>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</si>
  <si>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</si>
  <si>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</si>
  <si>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</si>
  <si>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</si>
  <si>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</si>
  <si>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</si>
  <si>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</si>
  <si>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</si>
  <si>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</si>
  <si>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</si>
  <si>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</si>
  <si>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</si>
  <si>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</si>
  <si>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</si>
  <si>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</si>
  <si>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</si>
  <si>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</si>
  <si>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</si>
  <si>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</si>
  <si>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</si>
  <si>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</si>
  <si>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</si>
  <si>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</si>
  <si>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</si>
  <si>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</si>
  <si>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</si>
  <si>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</si>
  <si>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</si>
  <si>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</si>
  <si>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</si>
  <si>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</si>
  <si>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</si>
  <si>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</si>
  <si>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</si>
  <si>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</si>
  <si>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</si>
  <si>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</si>
  <si>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</si>
  <si>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</si>
  <si>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</si>
  <si>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</si>
  <si>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</si>
  <si>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</si>
  <si>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</si>
  <si>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</si>
  <si>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</si>
  <si>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</si>
  <si>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</si>
  <si>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</si>
  <si>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</si>
  <si>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</si>
  <si>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</si>
  <si>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</si>
  <si>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</si>
  <si>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</si>
  <si>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</si>
  <si>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</si>
  <si>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</si>
  <si>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</si>
  <si>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</si>
  <si>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</si>
  <si>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</si>
  <si>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</si>
  <si>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</si>
  <si>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</si>
  <si>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</si>
  <si>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</si>
  <si>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</si>
  <si>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</si>
  <si>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</si>
  <si>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</si>
  <si>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</si>
  <si>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</si>
  <si>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</si>
  <si>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</si>
  <si>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</si>
  <si>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</si>
  <si>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</si>
  <si>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</si>
  <si>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</si>
  <si>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</si>
  <si>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</si>
  <si>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</si>
  <si>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</si>
  <si>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</si>
  <si>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</si>
  <si>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</si>
  <si>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</si>
  <si>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</si>
  <si>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</si>
  <si>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</si>
  <si>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</si>
  <si>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</si>
  <si>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</si>
  <si>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</si>
  <si>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</si>
  <si>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</si>
  <si>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</si>
  <si>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</si>
  <si>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</si>
  <si>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</si>
  <si>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</si>
  <si>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</si>
  <si>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</si>
  <si>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</si>
  <si>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</si>
  <si>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</si>
  <si>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</si>
  <si>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</si>
  <si>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</si>
  <si>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</si>
  <si>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</si>
  <si>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</si>
  <si>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</si>
  <si>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</si>
  <si>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</si>
  <si>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</si>
  <si>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</si>
  <si>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</si>
  <si>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</si>
  <si>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</si>
  <si>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</si>
  <si>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</si>
  <si>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</si>
  <si>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</si>
  <si>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</si>
  <si>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</si>
  <si>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</si>
  <si>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</si>
  <si>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</si>
  <si>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</si>
  <si>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</si>
  <si>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</si>
  <si>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</si>
  <si>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</si>
  <si>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</si>
  <si>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</si>
  <si>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</si>
  <si>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</si>
  <si>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</si>
  <si>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</si>
  <si>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</si>
  <si>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</si>
  <si>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</si>
  <si>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</si>
  <si>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</si>
  <si>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</si>
  <si>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</si>
  <si>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</si>
  <si>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</si>
  <si>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</si>
  <si>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</si>
  <si>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</si>
  <si>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</si>
  <si>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</si>
  <si>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</si>
  <si>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</si>
  <si>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</si>
  <si>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</si>
  <si>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</si>
  <si>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</si>
  <si>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</si>
  <si>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</si>
  <si>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</si>
  <si>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</si>
  <si>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</si>
  <si>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</si>
  <si>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</si>
  <si>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</si>
  <si>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</si>
  <si>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</si>
  <si>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</si>
  <si>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</si>
  <si>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</si>
  <si>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</si>
  <si>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</si>
  <si>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</si>
  <si>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</si>
  <si>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</si>
  <si>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</si>
  <si>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</si>
  <si>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</si>
  <si>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</si>
  <si>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</si>
  <si>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</si>
  <si>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</si>
  <si>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</si>
  <si>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</si>
  <si>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</si>
  <si>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</si>
  <si>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</si>
  <si>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</si>
  <si>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</si>
  <si>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</si>
  <si>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</si>
  <si>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</si>
  <si>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</si>
  <si>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</si>
  <si>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</si>
  <si>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</si>
  <si>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</si>
  <si>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</si>
  <si>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</si>
  <si>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</si>
  <si>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</si>
  <si>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</si>
  <si>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</si>
  <si>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</si>
  <si>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</si>
  <si>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</si>
  <si>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</si>
  <si>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</si>
  <si>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</si>
  <si>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</si>
  <si>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</si>
  <si>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</si>
  <si>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</si>
  <si>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</si>
  <si>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</si>
  <si>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</si>
  <si>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</si>
  <si>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</si>
  <si>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</si>
  <si>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</si>
  <si>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</si>
  <si>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</si>
  <si>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</si>
  <si>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</si>
  <si>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</si>
  <si>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</si>
  <si>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</si>
  <si>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</si>
  <si>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</si>
  <si>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</si>
  <si>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</si>
  <si>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</si>
  <si>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</si>
  <si>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</si>
  <si>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</si>
  <si>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</si>
  <si>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</si>
  <si>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</si>
  <si>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</si>
  <si>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</si>
  <si>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</si>
  <si>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</si>
  <si>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</si>
  <si>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</si>
  <si>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</si>
  <si>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</si>
  <si>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</si>
  <si>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</si>
  <si>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</si>
  <si>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</si>
  <si>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</si>
  <si>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</si>
  <si>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</si>
  <si>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</si>
  <si>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</si>
  <si>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</si>
  <si>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</si>
  <si>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</si>
  <si>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</si>
  <si>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</si>
  <si>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</si>
  <si>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</si>
  <si>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</si>
  <si>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</si>
  <si>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</si>
  <si>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</si>
  <si>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</si>
  <si>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</si>
  <si>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</si>
  <si>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</si>
  <si>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</si>
  <si>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</si>
  <si>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</si>
  <si>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</si>
  <si>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</si>
  <si>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</si>
  <si>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</si>
  <si>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</si>
  <si>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</si>
  <si>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</si>
  <si>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</si>
  <si>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</si>
  <si>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</si>
  <si>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</si>
  <si>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</si>
  <si>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</si>
  <si>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</si>
  <si>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</si>
  <si>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</si>
  <si>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</si>
  <si>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</si>
  <si>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</si>
  <si>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</si>
  <si>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</si>
  <si>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</si>
  <si>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</si>
  <si>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</si>
  <si>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</si>
  <si>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</si>
  <si>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</si>
  <si>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</si>
  <si>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</si>
  <si>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</si>
  <si>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</si>
  <si>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</si>
  <si>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</si>
  <si>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</si>
  <si>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</si>
  <si>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</si>
  <si>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</si>
  <si>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</si>
  <si>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</si>
  <si>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</si>
  <si>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</si>
  <si>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</si>
  <si>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</si>
  <si>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</si>
  <si>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</si>
  <si>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</si>
  <si>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</si>
  <si>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</si>
  <si>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</si>
  <si>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</si>
  <si>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</si>
  <si>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</si>
  <si>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</si>
  <si>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</si>
  <si>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</si>
  <si>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</si>
  <si>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</si>
  <si>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</si>
  <si>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</si>
  <si>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</si>
  <si>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</si>
  <si>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</si>
  <si>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</si>
  <si>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</si>
  <si>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</si>
  <si>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</si>
  <si>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</si>
  <si>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</si>
  <si>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</si>
  <si>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</si>
  <si>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</si>
  <si>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</si>
  <si>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</si>
  <si>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</si>
  <si>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</si>
  <si>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</si>
  <si>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</si>
  <si>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</si>
  <si>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</si>
  <si>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</si>
  <si>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</si>
  <si>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</si>
  <si>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</si>
  <si>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</si>
  <si>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</si>
  <si>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</si>
  <si>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</si>
  <si>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</si>
  <si>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</si>
  <si>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</si>
  <si>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</si>
  <si>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</si>
  <si>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</si>
  <si>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</si>
  <si>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</si>
  <si>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</si>
  <si>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</si>
  <si>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</si>
  <si>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</si>
  <si>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</si>
  <si>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</si>
  <si>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</si>
  <si>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</si>
  <si>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</si>
  <si>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</si>
  <si>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</si>
  <si>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</si>
  <si>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</si>
  <si>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</si>
  <si>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</si>
  <si>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</si>
  <si>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</si>
  <si>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</si>
  <si>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</si>
  <si>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</si>
  <si>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</si>
  <si>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</si>
  <si>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</si>
  <si>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</si>
  <si>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</si>
  <si>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</si>
  <si>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</si>
  <si>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</si>
  <si>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</si>
  <si>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</si>
  <si>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</si>
  <si>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</si>
  <si>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</si>
  <si>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</si>
  <si>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</si>
  <si>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</si>
  <si>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</si>
  <si>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</si>
  <si>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</si>
  <si>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</si>
  <si>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</si>
  <si>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</si>
  <si>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</si>
  <si>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</si>
  <si>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</si>
  <si>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</si>
  <si>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</si>
  <si>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</si>
  <si>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</si>
  <si>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</si>
  <si>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</si>
  <si>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</si>
  <si>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</si>
  <si>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</si>
  <si>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</si>
  <si>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</si>
  <si>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</si>
  <si>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</si>
  <si>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</si>
  <si>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</si>
  <si>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</si>
  <si>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</si>
  <si>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</si>
  <si>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</si>
  <si>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</si>
  <si>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</si>
  <si>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</si>
  <si>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</si>
  <si>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</si>
  <si>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</si>
  <si>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</si>
  <si>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</si>
  <si>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</si>
  <si>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</si>
  <si>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</si>
  <si>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</si>
  <si>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</si>
  <si>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</si>
  <si>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</si>
  <si>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</si>
  <si>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</si>
  <si>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</si>
  <si>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</si>
  <si>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</si>
  <si>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</si>
  <si>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</si>
  <si>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</si>
  <si>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</si>
  <si>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</si>
  <si>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</si>
  <si>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</si>
  <si>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</si>
  <si>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</si>
  <si>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</si>
  <si>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</si>
  <si>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</si>
  <si>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</si>
  <si>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</si>
  <si>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</si>
  <si>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</si>
  <si>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</si>
  <si>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</si>
  <si>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</si>
  <si>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</si>
  <si>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</si>
  <si>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</si>
  <si>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</si>
  <si>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</si>
  <si>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</si>
  <si>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</si>
  <si>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</si>
  <si>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</si>
  <si>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</si>
  <si>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</si>
  <si>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</si>
  <si>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</si>
  <si>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</si>
  <si>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</si>
  <si>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</si>
  <si>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</si>
  <si>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</si>
  <si>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</si>
  <si>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</si>
  <si>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</si>
  <si>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</si>
  <si>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</si>
  <si>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</si>
  <si>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</si>
  <si>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</si>
  <si>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</si>
  <si>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</si>
  <si>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</si>
  <si>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</si>
  <si>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</si>
  <si>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</si>
  <si>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</si>
  <si>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</si>
  <si>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</si>
  <si>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</si>
  <si>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</si>
  <si>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</si>
  <si>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</si>
  <si>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</si>
  <si>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</si>
  <si>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</si>
  <si>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</si>
  <si>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</si>
  <si>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</si>
  <si>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</si>
  <si>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</si>
  <si>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</si>
  <si>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</si>
  <si>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</si>
  <si>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</si>
  <si>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</si>
  <si>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</si>
  <si>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</si>
  <si>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</si>
  <si>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</si>
  <si>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</si>
  <si>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</si>
  <si>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</si>
  <si>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</si>
  <si>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</si>
  <si>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</si>
  <si>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</si>
  <si>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</si>
  <si>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</si>
  <si>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</si>
  <si>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</si>
  <si>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</si>
  <si>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</si>
  <si>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</si>
  <si>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</si>
  <si>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</si>
  <si>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</si>
  <si>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</si>
  <si>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</si>
  <si>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</si>
  <si>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</si>
  <si>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</si>
  <si>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</si>
  <si>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</si>
  <si>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</si>
  <si>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</si>
  <si>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</si>
  <si>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</si>
  <si>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</si>
  <si>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</si>
  <si>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</si>
  <si>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</si>
  <si>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</si>
  <si>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</si>
  <si>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</si>
  <si>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</si>
  <si>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</si>
  <si>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</si>
  <si>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</si>
  <si>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</si>
  <si>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</si>
  <si>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</si>
  <si>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</si>
  <si>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</si>
  <si>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</si>
  <si>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</si>
  <si>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</si>
  <si>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</si>
  <si>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</si>
  <si>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</si>
  <si>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</si>
  <si>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</si>
  <si>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</si>
  <si>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</si>
  <si>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</si>
  <si>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</si>
  <si>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</si>
  <si>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</si>
  <si>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</si>
  <si>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</si>
  <si>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</si>
  <si>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</si>
  <si>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</si>
  <si>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</si>
  <si>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</si>
  <si>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</si>
  <si>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</si>
  <si>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</si>
  <si>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</si>
  <si>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</si>
  <si>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</si>
  <si>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</si>
  <si>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</si>
  <si>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</si>
  <si>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</si>
  <si>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</si>
  <si>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</si>
  <si>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</si>
  <si>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</si>
  <si>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</si>
  <si>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</si>
  <si>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</si>
  <si>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</si>
  <si>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</si>
  <si>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</si>
  <si>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</si>
  <si>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</si>
  <si>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</si>
  <si>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</si>
  <si>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</si>
  <si>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</si>
  <si>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</si>
  <si>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</si>
  <si>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</si>
  <si>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</si>
  <si>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</si>
  <si>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</si>
  <si>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</si>
  <si>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</si>
  <si>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</si>
  <si>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</si>
  <si>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</si>
  <si>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</si>
  <si>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</si>
  <si>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</si>
  <si>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</si>
  <si>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</si>
  <si>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</si>
  <si>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</si>
  <si>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</si>
  <si>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</si>
  <si>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</si>
  <si>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</si>
  <si>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</si>
  <si>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</si>
  <si>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</si>
  <si>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</si>
  <si>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</si>
  <si>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</si>
  <si>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</si>
  <si>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</si>
  <si>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</si>
  <si>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</si>
  <si>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</si>
  <si>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</si>
  <si>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</si>
  <si>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</si>
  <si>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</si>
  <si>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</si>
  <si>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</si>
  <si>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</si>
  <si>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</si>
  <si>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</si>
  <si>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</si>
  <si>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</si>
  <si>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</si>
  <si>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</si>
  <si>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</si>
  <si>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</si>
  <si>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</si>
  <si>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</si>
  <si>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</si>
  <si>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</si>
  <si>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</si>
  <si>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</si>
  <si>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</si>
  <si>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</si>
  <si>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</si>
  <si>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</si>
  <si>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</si>
  <si>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</si>
  <si>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</si>
  <si>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</si>
  <si>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</si>
  <si>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</si>
  <si>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</si>
  <si>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</si>
  <si>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</si>
  <si>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</si>
  <si>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</si>
  <si>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</si>
  <si>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</si>
  <si>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</si>
  <si>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</si>
  <si>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</si>
  <si>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</si>
  <si>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</si>
  <si>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</si>
  <si>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</si>
  <si>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</si>
  <si>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</si>
  <si>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</si>
  <si>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</si>
  <si>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</si>
  <si>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</si>
  <si>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</si>
  <si>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</si>
  <si>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</si>
  <si>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</si>
  <si>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</si>
  <si>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</si>
  <si>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</si>
  <si>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</si>
  <si>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</si>
  <si>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</si>
  <si>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</si>
  <si>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</si>
  <si>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</si>
  <si>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</si>
  <si>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</si>
  <si>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</si>
  <si>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</si>
  <si>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</si>
  <si>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</si>
  <si>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</si>
  <si>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</si>
  <si>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</si>
  <si>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</si>
  <si>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</si>
  <si>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</si>
  <si>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</si>
  <si>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</si>
  <si>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</si>
  <si>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</si>
  <si>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</si>
  <si>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</si>
  <si>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</si>
  <si>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</si>
  <si>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</si>
  <si>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</si>
  <si>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</si>
  <si>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</si>
  <si>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</si>
  <si>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</si>
  <si>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</si>
  <si>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</si>
  <si>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</si>
  <si>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</si>
  <si>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</si>
  <si>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</si>
  <si>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</si>
  <si>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</si>
  <si>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</si>
  <si>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</si>
  <si>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</si>
  <si>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</si>
  <si>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</si>
  <si>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</si>
  <si>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</si>
  <si>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</si>
  <si>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</si>
  <si>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</si>
  <si>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</si>
  <si>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</si>
  <si>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</si>
  <si>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</si>
  <si>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</si>
  <si>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</si>
  <si>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</si>
  <si>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</si>
  <si>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</si>
  <si>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</si>
  <si>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</si>
  <si>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</si>
  <si>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</si>
  <si>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</si>
  <si>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</si>
  <si>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</si>
  <si>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</si>
  <si>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</si>
  <si>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</si>
  <si>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</si>
  <si>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</si>
  <si>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</si>
  <si>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</si>
  <si>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</si>
  <si>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</si>
  <si>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</si>
  <si>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</si>
  <si>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</si>
  <si>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</si>
  <si>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</si>
  <si>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</si>
  <si>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</si>
  <si>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</si>
  <si>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</si>
  <si>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</si>
  <si>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</si>
  <si>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</si>
  <si>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</si>
  <si>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</si>
  <si>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</si>
  <si>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</si>
  <si>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</si>
  <si>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</si>
  <si>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</si>
  <si>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</si>
  <si>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</si>
  <si>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</si>
  <si>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</si>
  <si>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</si>
  <si>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</si>
  <si>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</si>
  <si>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</si>
  <si>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</si>
  <si>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</si>
  <si>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</si>
  <si>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</si>
  <si>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</si>
  <si>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</si>
  <si>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</si>
  <si>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</si>
  <si>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</si>
  <si>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</si>
  <si>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</si>
  <si>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</si>
  <si>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</si>
  <si>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</si>
  <si>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</si>
  <si>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</si>
  <si>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</si>
  <si>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</si>
  <si>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</si>
  <si>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</si>
  <si>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</si>
  <si>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</si>
  <si>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</si>
  <si>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</si>
  <si>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</si>
  <si>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</si>
  <si>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</si>
  <si>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</si>
  <si>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</si>
  <si>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</si>
  <si>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</si>
  <si>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</si>
  <si>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</si>
  <si>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</si>
  <si>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</si>
  <si>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</si>
  <si>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</si>
  <si>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</si>
  <si>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</si>
  <si>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</si>
  <si>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</si>
  <si>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</si>
  <si>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</si>
  <si>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</si>
  <si>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</si>
  <si>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</si>
  <si>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</si>
  <si>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</si>
  <si>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</si>
  <si>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</si>
  <si>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</si>
  <si>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</si>
  <si>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</si>
  <si>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</si>
  <si>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</si>
  <si>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</si>
  <si>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</si>
  <si>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</si>
  <si>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</si>
  <si>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</si>
  <si>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</si>
  <si>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</si>
  <si>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</si>
  <si>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</si>
  <si>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</si>
  <si>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</si>
  <si>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</si>
  <si>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</si>
  <si>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</si>
  <si>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</si>
  <si>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</si>
  <si>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</si>
  <si>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</si>
  <si>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</si>
  <si>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</si>
  <si>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</si>
  <si>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</si>
  <si>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</si>
  <si>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</si>
  <si>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</si>
  <si>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</si>
  <si>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</si>
  <si>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</si>
  <si>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</si>
  <si>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</si>
  <si>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</si>
  <si>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</si>
  <si>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</si>
  <si>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</si>
  <si>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</si>
  <si>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</si>
  <si>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</si>
  <si>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</si>
  <si>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</si>
  <si>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</si>
  <si>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</si>
  <si>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</si>
  <si>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</si>
  <si>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</si>
  <si>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</si>
  <si>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</si>
  <si>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</si>
  <si>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</si>
  <si>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</si>
  <si>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</si>
  <si>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</si>
  <si>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</si>
  <si>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</si>
  <si>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</si>
  <si>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</si>
  <si>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</si>
  <si>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</si>
  <si>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</si>
  <si>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</si>
  <si>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</si>
  <si>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</si>
  <si>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</si>
  <si>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</si>
  <si>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</si>
  <si>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</si>
  <si>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</si>
  <si>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</si>
  <si>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</si>
  <si>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</si>
  <si>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</si>
  <si>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</si>
  <si>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</si>
  <si>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</si>
  <si>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</si>
  <si>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</si>
  <si>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</si>
  <si>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</si>
  <si>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</si>
  <si>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</si>
  <si>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</si>
  <si>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</si>
  <si>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</si>
  <si>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</si>
  <si>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</si>
  <si>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</si>
  <si>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</si>
  <si>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</si>
  <si>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</si>
  <si>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</si>
  <si>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</si>
  <si>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</si>
  <si>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</si>
  <si>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</si>
  <si>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</si>
  <si>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</si>
  <si>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</si>
  <si>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</si>
  <si>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</si>
  <si>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</si>
  <si>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</si>
  <si>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</si>
  <si>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</si>
  <si>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</si>
  <si>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</si>
  <si>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</si>
  <si>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</si>
  <si>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</si>
  <si>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</si>
  <si>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</si>
  <si>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</si>
  <si>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</si>
  <si>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</si>
  <si>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</si>
  <si>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</si>
  <si>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</si>
  <si>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</si>
  <si>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</si>
  <si>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</si>
  <si>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</si>
  <si>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</si>
  <si>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</si>
  <si>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</si>
  <si>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</si>
  <si>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</si>
  <si>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</si>
  <si>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</si>
  <si>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</si>
  <si>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</si>
  <si>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</si>
  <si>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</si>
  <si>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</si>
  <si>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</si>
  <si>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</si>
  <si>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</si>
  <si>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</si>
  <si>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</si>
  <si>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</si>
  <si>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</si>
  <si>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</si>
  <si>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</si>
  <si>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</si>
  <si>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</si>
  <si>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</si>
  <si>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</si>
  <si>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</si>
  <si>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</si>
  <si>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</si>
  <si>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</si>
  <si>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</si>
  <si>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</si>
  <si>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</si>
  <si>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</si>
  <si>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</si>
  <si>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</si>
  <si>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</si>
  <si>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</si>
  <si>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</si>
  <si>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</si>
  <si>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</si>
  <si>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</si>
  <si>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</si>
  <si>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</si>
  <si>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</si>
  <si>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</si>
  <si>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</si>
  <si>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</si>
  <si>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</si>
  <si>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</si>
  <si>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</si>
  <si>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</si>
  <si>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</si>
  <si>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</si>
  <si>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</si>
  <si>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</si>
  <si>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</si>
  <si>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</si>
  <si>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</si>
  <si>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</si>
  <si>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</si>
  <si>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</si>
  <si>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</si>
  <si>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</si>
  <si>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</si>
  <si>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</si>
  <si>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</si>
  <si>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</si>
  <si>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</si>
  <si>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</si>
  <si>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</si>
  <si>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</si>
  <si>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</si>
  <si>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</si>
  <si>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</si>
  <si>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</si>
  <si>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</si>
  <si>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</si>
  <si>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</si>
  <si>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</si>
  <si>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</si>
  <si>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</si>
  <si>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</si>
  <si>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</si>
  <si>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</si>
  <si>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</si>
  <si>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</si>
  <si>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</si>
  <si>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</si>
  <si>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</si>
  <si>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</si>
  <si>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</si>
  <si>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</si>
  <si>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</si>
  <si>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</si>
  <si>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</si>
  <si>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</si>
  <si>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</si>
  <si>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</si>
  <si>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</si>
  <si>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</si>
  <si>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</si>
  <si>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</si>
  <si>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</si>
  <si>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</si>
  <si>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</si>
  <si>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</si>
  <si>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</si>
  <si>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</si>
  <si>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</si>
  <si>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</si>
  <si>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</si>
  <si>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</si>
  <si>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</si>
  <si>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</si>
  <si>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</si>
  <si>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</si>
  <si>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</si>
  <si>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</si>
  <si>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</si>
  <si>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</si>
  <si>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</si>
  <si>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</si>
  <si>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</si>
  <si>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</si>
  <si>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</si>
  <si>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</si>
  <si>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</si>
  <si>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</si>
  <si>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</si>
  <si>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</si>
  <si>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</si>
  <si>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</si>
  <si>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</si>
  <si>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</si>
  <si>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</si>
  <si>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</si>
  <si>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</si>
  <si>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</si>
  <si>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</si>
  <si>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</si>
  <si>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</si>
  <si>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</si>
  <si>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</si>
  <si>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</si>
  <si>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</si>
  <si>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</si>
  <si>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</si>
  <si>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</si>
  <si>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</si>
  <si>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</si>
  <si>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</si>
  <si>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</si>
  <si>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</si>
  <si>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</si>
  <si>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</si>
  <si>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</si>
  <si>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</si>
  <si>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</si>
  <si>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</si>
  <si>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</si>
  <si>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</si>
  <si>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</si>
  <si>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</si>
  <si>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</si>
  <si>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</si>
  <si>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</si>
  <si>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</si>
  <si>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</si>
  <si>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</si>
  <si>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</si>
  <si>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</si>
  <si>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</si>
  <si>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</si>
  <si>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</si>
  <si>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</si>
  <si>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</si>
  <si>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</si>
  <si>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</si>
  <si>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</si>
  <si>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</si>
  <si>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</si>
  <si>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</si>
  <si>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</si>
  <si>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</si>
  <si>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</si>
  <si>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</si>
  <si>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</si>
  <si>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</si>
  <si>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</si>
  <si>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</si>
  <si>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</si>
  <si>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</si>
  <si>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</si>
  <si>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</si>
  <si>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</si>
  <si>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</si>
  <si>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</si>
  <si>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</si>
  <si>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</si>
  <si>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</si>
  <si>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</si>
  <si>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</si>
  <si>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</si>
  <si>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</si>
  <si>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</si>
  <si>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</si>
  <si>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</si>
  <si>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</si>
  <si>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</si>
  <si>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</si>
  <si>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</si>
  <si>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</si>
  <si>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</si>
  <si>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</si>
  <si>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</si>
  <si>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</si>
  <si>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</si>
  <si>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</si>
  <si>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</si>
  <si>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</si>
  <si>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</si>
  <si>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</si>
  <si>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</si>
  <si>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</si>
  <si>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</si>
  <si>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</si>
  <si>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</si>
  <si>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</si>
  <si>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</si>
  <si>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</si>
  <si>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</si>
  <si>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</si>
  <si>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</si>
  <si>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</si>
  <si>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</si>
  <si>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</si>
  <si>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</si>
  <si>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</si>
  <si>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</si>
  <si>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</si>
  <si>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</si>
  <si>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</si>
  <si>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</si>
  <si>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</si>
  <si>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</si>
  <si>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</si>
  <si>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</si>
  <si>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</si>
  <si>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</si>
  <si>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</si>
  <si>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</si>
  <si>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</si>
  <si>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</si>
  <si>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</si>
  <si>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</si>
  <si>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</si>
  <si>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</si>
  <si>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</si>
  <si>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</si>
  <si>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</si>
  <si>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</si>
  <si>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</si>
  <si>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</si>
  <si>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</si>
  <si>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</si>
  <si>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</si>
  <si>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</si>
  <si>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</si>
  <si>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</si>
  <si>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</si>
  <si>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</si>
  <si>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</si>
  <si>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</si>
  <si>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</si>
  <si>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</si>
  <si>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</si>
  <si>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</si>
  <si>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</si>
  <si>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</si>
  <si>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</si>
  <si>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</si>
  <si>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</si>
  <si>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</si>
  <si>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</si>
  <si>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</si>
  <si>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</si>
  <si>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</si>
  <si>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</si>
  <si>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</si>
  <si>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</si>
  <si>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</si>
  <si>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</si>
  <si>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</si>
  <si>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</si>
  <si>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</si>
  <si>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</si>
  <si>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</si>
  <si>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</si>
  <si>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</si>
  <si>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</si>
  <si>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</si>
  <si>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</si>
  <si>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</si>
  <si>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</si>
  <si>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</si>
  <si>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</si>
  <si>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</si>
  <si>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</si>
  <si>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</si>
  <si>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</si>
  <si>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</si>
  <si>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</si>
  <si>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</si>
  <si>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</si>
  <si>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</si>
  <si>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</si>
  <si>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</si>
  <si>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</si>
  <si>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</si>
  <si>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</si>
  <si>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</si>
  <si>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</si>
  <si>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</si>
  <si>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</si>
  <si>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</si>
  <si>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</si>
  <si>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</si>
  <si>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</si>
  <si>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</si>
  <si>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</si>
  <si>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</si>
  <si>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</si>
  <si>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</si>
  <si>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</si>
  <si>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</si>
  <si>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</si>
  <si>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</si>
  <si>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</si>
  <si>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</si>
  <si>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</si>
  <si>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</si>
  <si>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</si>
  <si>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</si>
  <si>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</si>
  <si>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</si>
  <si>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</si>
  <si>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</si>
  <si>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</si>
  <si>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</si>
  <si>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</si>
  <si>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</si>
  <si>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</si>
  <si>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</si>
  <si>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</si>
  <si>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</si>
  <si>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</si>
  <si>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</si>
  <si>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</si>
  <si>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</si>
  <si>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</si>
  <si>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</si>
  <si>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</si>
  <si>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</si>
  <si>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</si>
  <si>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</si>
  <si>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</si>
  <si>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</si>
  <si>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</si>
  <si>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</si>
  <si>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</si>
  <si>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</si>
  <si>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</si>
  <si>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</si>
  <si>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</si>
  <si>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</si>
  <si>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</si>
  <si>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</si>
  <si>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</si>
  <si>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</si>
  <si>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</si>
  <si>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</si>
  <si>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</si>
  <si>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</si>
  <si>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</si>
  <si>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</si>
  <si>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</si>
  <si>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</si>
  <si>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</si>
  <si>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</si>
  <si>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</si>
  <si>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</si>
  <si>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</si>
  <si>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</si>
  <si>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</si>
  <si>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</si>
  <si>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</si>
  <si>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</si>
  <si>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</si>
  <si>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</si>
  <si>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</si>
  <si>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</si>
  <si>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</si>
  <si>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</si>
  <si>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</si>
  <si>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</si>
  <si>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</si>
  <si>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</si>
  <si>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</si>
  <si>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</si>
  <si>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</si>
  <si>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</si>
  <si>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</si>
  <si>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</si>
  <si>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</si>
  <si>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</si>
  <si>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</si>
  <si>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</si>
  <si>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</si>
  <si>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</si>
  <si>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</si>
  <si>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</si>
  <si>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</si>
  <si>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</si>
  <si>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</si>
  <si>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</si>
  <si>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</si>
  <si>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</si>
  <si>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</si>
  <si>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</si>
  <si>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</si>
  <si>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</si>
  <si>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</si>
  <si>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</si>
  <si>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</si>
  <si>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</si>
  <si>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</si>
  <si>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</si>
  <si>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</si>
  <si>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</si>
  <si>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</si>
  <si>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</si>
  <si>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</si>
  <si>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</si>
  <si>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</si>
  <si>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</si>
  <si>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</si>
  <si>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</si>
  <si>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</si>
  <si>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</si>
  <si>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</si>
  <si>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</si>
  <si>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</si>
  <si>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</si>
  <si>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</si>
  <si>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</si>
  <si>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</si>
  <si>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</si>
  <si>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</si>
  <si>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</si>
  <si>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</si>
  <si>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</si>
  <si>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</si>
  <si>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</si>
  <si>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</si>
  <si>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</si>
  <si>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</si>
  <si>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</si>
  <si>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</si>
  <si>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</si>
  <si>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</si>
  <si>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</si>
  <si>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</si>
  <si>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</si>
  <si>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</si>
  <si>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</si>
  <si>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</si>
  <si>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</si>
  <si>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</si>
  <si>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</si>
  <si>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</si>
  <si>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</si>
  <si>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</si>
  <si>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</si>
  <si>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</si>
  <si>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</si>
  <si>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</si>
  <si>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</si>
  <si>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</si>
  <si>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</si>
  <si>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</si>
  <si>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</si>
  <si>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</si>
  <si>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</si>
  <si>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</si>
  <si>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</si>
  <si>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</si>
  <si>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</si>
  <si>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</si>
  <si>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</si>
  <si>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</si>
  <si>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</si>
  <si>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</si>
  <si>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</si>
  <si>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</si>
  <si>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</si>
  <si>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</si>
  <si>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</si>
  <si>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</si>
  <si>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</si>
  <si>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</si>
  <si>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</si>
  <si>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</si>
  <si>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</si>
  <si>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</si>
  <si>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</si>
  <si>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</si>
  <si>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</si>
  <si>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</si>
  <si>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</si>
  <si>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</si>
  <si>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</si>
  <si>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</si>
  <si>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</si>
  <si>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</si>
  <si>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</si>
  <si>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</si>
  <si>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</si>
  <si>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</si>
  <si>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</si>
  <si>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</si>
  <si>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</si>
  <si>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</si>
  <si>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</si>
  <si>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</si>
  <si>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</si>
  <si>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</si>
  <si>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</si>
  <si>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</si>
  <si>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</si>
  <si>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</si>
  <si>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</si>
  <si>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</si>
  <si>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</si>
  <si>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</si>
  <si>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</si>
  <si>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</si>
  <si>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</si>
  <si>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</si>
  <si>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</si>
  <si>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</si>
  <si>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</si>
  <si>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</si>
  <si>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</si>
  <si>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</si>
  <si>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</si>
  <si>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</si>
  <si>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</si>
  <si>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</si>
  <si>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</si>
  <si>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</si>
  <si>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</si>
  <si>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</si>
  <si>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</si>
  <si>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</si>
  <si>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</si>
  <si>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</si>
  <si>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</si>
  <si>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</si>
  <si>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</si>
  <si>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</si>
  <si>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</si>
  <si>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</si>
  <si>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</si>
  <si>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</si>
  <si>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</si>
  <si>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</si>
  <si>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</si>
  <si>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</si>
  <si>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</si>
  <si>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</si>
  <si>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</si>
  <si>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</si>
  <si>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</si>
  <si>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</si>
  <si>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</si>
  <si>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</si>
  <si>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</si>
  <si>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</si>
  <si>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</si>
  <si>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</si>
  <si>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</si>
  <si>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</si>
  <si>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</si>
  <si>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</si>
  <si>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</si>
  <si>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</si>
  <si>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</si>
  <si>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</si>
  <si>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</si>
  <si>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</si>
  <si>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</si>
  <si>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</si>
  <si>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</si>
  <si>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</si>
  <si>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</si>
  <si>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</si>
  <si>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</si>
  <si>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</si>
  <si>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</si>
  <si>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</si>
  <si>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</si>
  <si>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</si>
  <si>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</si>
  <si>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</si>
  <si>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</si>
  <si>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</si>
  <si>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</si>
  <si>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</si>
  <si>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</si>
  <si>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</si>
  <si>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</si>
  <si>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</si>
  <si>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</si>
  <si>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</si>
  <si>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</si>
  <si>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</si>
  <si>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</si>
  <si>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</si>
  <si>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</si>
  <si>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</si>
  <si>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</si>
  <si>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</si>
  <si>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</si>
  <si>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</si>
  <si>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</si>
  <si>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</si>
  <si>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</si>
  <si>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</si>
  <si>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</si>
  <si>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</si>
  <si>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</si>
  <si>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</si>
  <si>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</si>
  <si>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</si>
  <si>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</si>
  <si>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</si>
  <si>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</si>
  <si>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</si>
  <si>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</si>
  <si>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</si>
  <si>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</si>
  <si>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</si>
  <si>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</si>
  <si>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</si>
  <si>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</si>
  <si>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</si>
  <si>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</si>
  <si>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</si>
  <si>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</si>
  <si>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</si>
  <si>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</si>
  <si>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</si>
  <si>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</si>
  <si>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</si>
  <si>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</si>
  <si>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</si>
  <si>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</si>
  <si>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</si>
  <si>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</si>
  <si>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</si>
  <si>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</si>
  <si>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</si>
  <si>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</si>
  <si>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</si>
  <si>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</si>
  <si>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</si>
  <si>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</si>
  <si>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</si>
  <si>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</si>
  <si>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</si>
  <si>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</si>
  <si>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</si>
  <si>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</si>
  <si>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</si>
  <si>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</si>
  <si>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</si>
  <si>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</si>
  <si>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</si>
  <si>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</si>
  <si>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</si>
  <si>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</si>
  <si>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</si>
  <si>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</si>
  <si>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</si>
  <si>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</si>
  <si>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</si>
  <si>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</si>
  <si>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</si>
  <si>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</si>
  <si>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</si>
  <si>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</si>
  <si>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</si>
  <si>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</si>
  <si>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</si>
  <si>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</si>
  <si>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</si>
  <si>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</si>
  <si>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</si>
  <si>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</si>
  <si>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</si>
  <si>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</si>
  <si>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</si>
  <si>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</si>
  <si>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</si>
  <si>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</si>
  <si>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</si>
  <si>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</si>
  <si>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</si>
  <si>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</si>
  <si>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</si>
  <si>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</si>
  <si>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</si>
  <si>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</si>
  <si>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</si>
  <si>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</si>
  <si>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</si>
  <si>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</si>
  <si>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</si>
  <si>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</si>
  <si>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</si>
  <si>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</si>
  <si>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</si>
  <si>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</si>
  <si>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</si>
  <si>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</si>
  <si>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</si>
  <si>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</si>
  <si>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</si>
  <si>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</si>
  <si>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</si>
  <si>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</si>
  <si>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</si>
  <si>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</si>
  <si>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</si>
  <si>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</si>
  <si>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</si>
  <si>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</si>
  <si>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</si>
  <si>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</si>
  <si>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</si>
  <si>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</si>
  <si>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</si>
  <si>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</si>
  <si>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</si>
  <si>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</si>
  <si>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</si>
  <si>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</si>
  <si>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</si>
  <si>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</si>
  <si>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</si>
  <si>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</si>
  <si>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</si>
  <si>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</si>
  <si>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</si>
  <si>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</si>
  <si>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</si>
  <si>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</si>
  <si>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</si>
  <si>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</si>
  <si>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</si>
  <si>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</si>
  <si>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</si>
  <si>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</si>
  <si>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</si>
  <si>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</si>
  <si>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</si>
  <si>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</si>
  <si>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</si>
  <si>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</si>
  <si>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</si>
  <si>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</si>
  <si>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</si>
  <si>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</si>
  <si>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</si>
  <si>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</si>
  <si>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</si>
  <si>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</si>
  <si>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</si>
  <si>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</si>
  <si>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</si>
  <si>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</si>
  <si>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</si>
  <si>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</si>
  <si>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</si>
  <si>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</si>
  <si>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</si>
  <si>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</si>
  <si>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</si>
  <si>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</si>
  <si>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</si>
  <si>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</si>
  <si>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</si>
  <si>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</si>
  <si>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</si>
  <si>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</si>
  <si>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</si>
  <si>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</si>
  <si>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</si>
  <si>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</si>
  <si>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</si>
  <si>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</si>
  <si>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</si>
  <si>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</si>
  <si>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</si>
  <si>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</si>
  <si>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</si>
  <si>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</si>
  <si>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</si>
  <si>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</si>
  <si>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</si>
  <si>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</si>
  <si>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</si>
  <si>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</si>
  <si>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</si>
  <si>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</si>
  <si>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</si>
  <si>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</si>
  <si>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</si>
  <si>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</si>
  <si>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</si>
  <si>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</si>
  <si>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</si>
  <si>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</si>
  <si>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</si>
  <si>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</si>
  <si>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</si>
  <si>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</si>
  <si>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</si>
  <si>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</si>
  <si>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</si>
  <si>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</si>
  <si>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</si>
  <si>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</si>
  <si>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</si>
  <si>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</si>
  <si>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</si>
  <si>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</si>
  <si>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</si>
  <si>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</si>
  <si>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</si>
  <si>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</si>
  <si>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</si>
  <si>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</si>
  <si>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</si>
  <si>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</si>
  <si>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</si>
  <si>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</si>
  <si>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</si>
  <si>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</si>
  <si>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</si>
  <si>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</si>
  <si>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</si>
  <si>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</si>
  <si>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</si>
  <si>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</si>
  <si>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</si>
  <si>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</si>
  <si>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</si>
  <si>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</si>
  <si>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</si>
  <si>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</si>
  <si>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</si>
  <si>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</si>
  <si>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</si>
  <si>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</si>
  <si>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</si>
  <si>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</si>
  <si>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</si>
  <si>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</si>
  <si>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</si>
  <si>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</si>
  <si>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</si>
  <si>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</si>
  <si>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</si>
  <si>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</si>
  <si>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</si>
  <si>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</si>
  <si>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</si>
  <si>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</si>
  <si>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</si>
  <si>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</si>
  <si>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</si>
  <si>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</si>
  <si>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</si>
  <si>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</si>
  <si>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</si>
  <si>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</si>
  <si>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</si>
  <si>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</si>
  <si>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</si>
  <si>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</si>
  <si>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</si>
  <si>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</si>
  <si>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</si>
  <si>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</si>
  <si>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</si>
  <si>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</si>
  <si>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</si>
  <si>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</si>
  <si>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</si>
  <si>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</si>
  <si>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</si>
  <si>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</si>
  <si>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</si>
  <si>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</si>
  <si>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</si>
  <si>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</si>
  <si>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</si>
  <si>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</si>
  <si>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</si>
  <si>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</si>
  <si>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</si>
  <si>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</si>
  <si>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</si>
  <si>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</si>
  <si>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</si>
  <si>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</si>
  <si>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</si>
  <si>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</si>
  <si>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</si>
  <si>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</si>
  <si>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</si>
  <si>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</si>
  <si>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</si>
  <si>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</si>
  <si>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</si>
  <si>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</si>
  <si>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</si>
  <si>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</si>
  <si>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</si>
  <si>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</si>
  <si>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</si>
  <si>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</si>
  <si>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</si>
  <si>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</si>
  <si>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</si>
  <si>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</si>
  <si>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</si>
  <si>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</si>
  <si>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</si>
  <si>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</si>
  <si>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</si>
  <si>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</si>
  <si>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</si>
  <si>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</si>
  <si>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</si>
  <si>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</si>
  <si>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</si>
  <si>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</si>
  <si>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</si>
  <si>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</si>
  <si>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</si>
  <si>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</si>
  <si>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</si>
  <si>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</si>
  <si>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</si>
  <si>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</si>
  <si>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</si>
  <si>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</si>
  <si>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</si>
  <si>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</si>
  <si>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</si>
  <si>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</si>
  <si>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</si>
  <si>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</si>
  <si>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</si>
  <si>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</si>
  <si>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</si>
  <si>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</si>
  <si>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</si>
  <si>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</si>
  <si>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</si>
  <si>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</si>
  <si>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</si>
  <si>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</si>
  <si>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</si>
  <si>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</si>
  <si>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</si>
  <si>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</si>
  <si>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</si>
  <si>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</si>
  <si>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</si>
  <si>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</si>
  <si>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</si>
  <si>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</si>
  <si>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</si>
  <si>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</si>
  <si>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</si>
  <si>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</si>
  <si>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</si>
  <si>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</si>
  <si>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</si>
  <si>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</si>
  <si>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</si>
  <si>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</si>
  <si>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</si>
  <si>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</si>
  <si>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</si>
  <si>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</si>
  <si>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</si>
  <si>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</si>
  <si>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</si>
  <si>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</si>
  <si>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</si>
  <si>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</si>
  <si>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</si>
  <si>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</si>
  <si>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</si>
  <si>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</si>
  <si>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</si>
  <si>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</si>
  <si>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</si>
  <si>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</si>
  <si>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</si>
  <si>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</si>
  <si>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</si>
  <si>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</si>
  <si>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</si>
  <si>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</si>
  <si>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</si>
  <si>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</si>
  <si>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</si>
  <si>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</si>
  <si>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</si>
  <si>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</si>
  <si>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</si>
  <si>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</si>
  <si>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</si>
  <si>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</si>
  <si>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</si>
  <si>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</si>
  <si>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</si>
  <si>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</si>
  <si>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</si>
  <si>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</si>
  <si>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</si>
  <si>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</si>
  <si>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</si>
  <si>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</si>
  <si>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</si>
  <si>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</si>
  <si>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</si>
  <si>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</si>
  <si>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</si>
  <si>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</si>
  <si>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</si>
  <si>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</si>
  <si>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</si>
  <si>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</si>
  <si>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</si>
  <si>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</si>
  <si>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</si>
  <si>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</si>
  <si>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</si>
  <si>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</si>
  <si>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</si>
  <si>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</si>
  <si>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</si>
  <si>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</si>
  <si>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</si>
  <si>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</si>
  <si>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</si>
  <si>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</si>
  <si>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</si>
  <si>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</si>
  <si>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</si>
  <si>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</si>
  <si>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</si>
  <si>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</si>
  <si>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</si>
  <si>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</si>
  <si>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</si>
  <si>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</si>
  <si>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</si>
  <si>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</si>
  <si>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</si>
  <si>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</si>
  <si>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</si>
  <si>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</si>
  <si>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</si>
  <si>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</si>
  <si>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</si>
  <si>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</si>
  <si>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</si>
  <si>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</si>
  <si>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</si>
  <si>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</si>
  <si>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</si>
  <si>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</si>
  <si>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</si>
  <si>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</si>
  <si>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</si>
  <si>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</si>
  <si>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</si>
  <si>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</si>
  <si>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</si>
  <si>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</si>
  <si>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</si>
  <si>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</si>
  <si>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</si>
  <si>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</si>
  <si>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</si>
  <si>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</si>
  <si>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</si>
  <si>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</si>
  <si>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</si>
  <si>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</si>
  <si>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</si>
  <si>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</si>
  <si>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</si>
  <si>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</si>
  <si>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</si>
  <si>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</si>
  <si>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</si>
  <si>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</si>
  <si>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</si>
  <si>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</si>
  <si>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</si>
  <si>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</si>
  <si>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</si>
  <si>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</si>
  <si>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</si>
  <si>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</si>
  <si>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</si>
  <si>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</si>
  <si>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</si>
  <si>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</si>
  <si>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</si>
  <si>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</si>
  <si>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</si>
  <si>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</si>
  <si>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</si>
  <si>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</si>
  <si>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</si>
  <si>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</si>
  <si>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</si>
  <si>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</si>
  <si>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</si>
  <si>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</si>
  <si>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</si>
  <si>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</si>
  <si>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</si>
  <si>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</si>
  <si>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</si>
  <si>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</si>
  <si>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</si>
  <si>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</si>
  <si>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</si>
  <si>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</si>
  <si>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</si>
  <si>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</si>
  <si>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</si>
  <si>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</si>
  <si>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</si>
  <si>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</si>
  <si>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</si>
  <si>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</si>
  <si>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</si>
  <si>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</si>
  <si>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</si>
  <si>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</si>
  <si>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</si>
  <si>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</si>
  <si>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</si>
  <si>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</si>
  <si>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</si>
  <si>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</si>
  <si>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</si>
  <si>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</si>
  <si>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</si>
  <si>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</si>
  <si>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</si>
  <si>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</si>
  <si>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</si>
  <si>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</si>
  <si>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</si>
  <si>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</si>
  <si>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</si>
  <si>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</si>
  <si>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</si>
  <si>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</si>
  <si>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</si>
  <si>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</si>
  <si>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</si>
  <si>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</si>
  <si>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</si>
  <si>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</si>
  <si>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</si>
  <si>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</si>
  <si>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</si>
  <si>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</si>
  <si>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</si>
  <si>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</si>
  <si>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</si>
  <si>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</si>
  <si>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</si>
  <si>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</si>
  <si>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</si>
  <si>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</si>
  <si>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</si>
  <si>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</si>
  <si>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</si>
  <si>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</si>
  <si>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</si>
  <si>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</si>
  <si>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</si>
  <si>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</si>
  <si>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</si>
  <si>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</si>
  <si>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</si>
  <si>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</si>
  <si>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</si>
  <si>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</si>
  <si>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</si>
  <si>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</si>
  <si>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</si>
  <si>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</si>
  <si>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</si>
  <si>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</si>
  <si>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</si>
  <si>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</si>
  <si>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</si>
  <si>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</si>
  <si>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</si>
  <si>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</si>
  <si>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</si>
  <si>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</si>
  <si>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</si>
  <si>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</si>
  <si>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</si>
  <si>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</si>
  <si>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</si>
  <si>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</si>
  <si>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</si>
  <si>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</si>
  <si>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</si>
  <si>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</si>
  <si>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</si>
  <si>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</si>
  <si>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</si>
  <si>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</si>
  <si>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</si>
  <si>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</si>
  <si>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</si>
  <si>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</si>
  <si>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</si>
  <si>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</si>
  <si>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</si>
  <si>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</si>
  <si>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</si>
  <si>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</si>
  <si>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</si>
  <si>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</si>
  <si>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</si>
  <si>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</si>
  <si>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</si>
  <si>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</si>
  <si>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</si>
  <si>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</si>
  <si>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</si>
  <si>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</si>
  <si>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</si>
  <si>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</si>
  <si>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</si>
  <si>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</si>
  <si>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</si>
  <si>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</si>
  <si>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</si>
  <si>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</si>
  <si>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</si>
  <si>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</si>
  <si>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</si>
  <si>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</si>
  <si>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</si>
  <si>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</si>
  <si>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</si>
  <si>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</si>
  <si>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</si>
  <si>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</si>
  <si>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</si>
  <si>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</si>
  <si>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</si>
  <si>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</si>
  <si>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</si>
  <si>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</si>
  <si>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</si>
  <si>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</si>
  <si>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</si>
  <si>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</si>
  <si>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</si>
  <si>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</si>
  <si>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</si>
  <si>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</si>
  <si>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</si>
  <si>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</si>
  <si>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</si>
  <si>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</si>
  <si>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</si>
  <si>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</si>
  <si>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</si>
  <si>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</si>
  <si>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</si>
  <si>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</si>
  <si>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</si>
  <si>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</si>
  <si>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</si>
  <si>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</si>
  <si>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</si>
  <si>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</si>
  <si>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</si>
  <si>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</si>
  <si>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</si>
  <si>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</si>
  <si>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</si>
  <si>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</si>
  <si>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</si>
  <si>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</si>
  <si>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</si>
  <si>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</si>
  <si>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</si>
  <si>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</si>
  <si>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</si>
  <si>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</si>
  <si>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</si>
  <si>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</si>
  <si>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</si>
  <si>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</si>
  <si>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</si>
  <si>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</si>
  <si>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</si>
  <si>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</si>
  <si>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</si>
  <si>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</si>
  <si>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</si>
  <si>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</si>
  <si>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</si>
  <si>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</si>
  <si>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</si>
  <si>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</si>
  <si>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</si>
  <si>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</si>
  <si>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</si>
  <si>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</si>
  <si>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</si>
  <si>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</si>
  <si>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</si>
  <si>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</si>
  <si>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</si>
  <si>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</si>
  <si>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</si>
  <si>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</si>
  <si>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</si>
  <si>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</si>
  <si>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</si>
  <si>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</si>
  <si>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</si>
  <si>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</si>
  <si>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</si>
  <si>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</si>
  <si>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</si>
  <si>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</si>
  <si>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</si>
  <si>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</si>
  <si>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</si>
  <si>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</si>
  <si>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</si>
  <si>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</si>
  <si>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</si>
  <si>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</si>
  <si>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</si>
  <si>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</si>
  <si>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</si>
  <si>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</si>
  <si>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</si>
  <si>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</si>
  <si>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</si>
  <si>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</si>
  <si>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</si>
  <si>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</si>
  <si>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</si>
  <si>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</si>
  <si>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</si>
  <si>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</si>
  <si>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</si>
  <si>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</si>
  <si>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</si>
  <si>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</si>
  <si>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</si>
  <si>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</si>
  <si>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</si>
  <si>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</si>
  <si>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</si>
  <si>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</si>
  <si>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</si>
  <si>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</si>
  <si>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</si>
  <si>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</si>
  <si>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</si>
  <si>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</si>
  <si>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</si>
  <si>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</si>
  <si>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</si>
  <si>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</si>
  <si>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</si>
  <si>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</si>
  <si>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</si>
  <si>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</si>
  <si>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</si>
  <si>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</si>
  <si>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</si>
  <si>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</si>
  <si>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</si>
  <si>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</si>
  <si>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</si>
  <si>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</si>
  <si>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</si>
  <si>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</si>
  <si>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</si>
  <si>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</si>
  <si>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</si>
  <si>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</si>
  <si>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</si>
  <si>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</si>
  <si>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</si>
  <si>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</si>
  <si>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</si>
  <si>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</si>
  <si>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</si>
  <si>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</si>
  <si>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</si>
  <si>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</si>
  <si>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</si>
  <si>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</si>
  <si>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</si>
  <si>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</si>
  <si>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</si>
  <si>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</si>
  <si>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</si>
  <si>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</si>
  <si>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</si>
  <si>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</si>
  <si>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</si>
  <si>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</si>
  <si>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</si>
  <si>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</si>
  <si>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</si>
  <si>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</si>
  <si>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</si>
  <si>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</si>
  <si>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</si>
  <si>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</si>
  <si>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</si>
  <si>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</si>
  <si>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</si>
  <si>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</si>
  <si>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</si>
  <si>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</si>
  <si>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</si>
  <si>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</si>
  <si>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</si>
  <si>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</si>
  <si>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</si>
  <si>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</si>
  <si>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</si>
  <si>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</si>
  <si>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</si>
  <si>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</si>
  <si>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</si>
  <si>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</si>
  <si>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</si>
  <si>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</si>
  <si>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</si>
  <si>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</si>
  <si>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</si>
  <si>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</si>
  <si>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</si>
  <si>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</si>
  <si>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</si>
  <si>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</si>
  <si>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</si>
  <si>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</si>
  <si>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</si>
  <si>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</si>
  <si>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</si>
  <si>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</si>
  <si>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</si>
  <si>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</si>
  <si>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</si>
  <si>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</si>
  <si>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</si>
  <si>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</si>
  <si>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</si>
  <si>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</si>
  <si>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</si>
  <si>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</si>
  <si>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</si>
  <si>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</si>
  <si>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</si>
  <si>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</si>
  <si>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</si>
  <si>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</si>
  <si>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</si>
  <si>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</si>
  <si>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</si>
  <si>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</si>
  <si>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</si>
  <si>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</si>
  <si>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</si>
  <si>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</si>
  <si>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</si>
  <si>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</si>
  <si>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</si>
  <si>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</si>
  <si>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</si>
  <si>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</si>
  <si>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</si>
  <si>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</si>
  <si>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</si>
  <si>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</si>
  <si>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</si>
  <si>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</si>
  <si>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</si>
  <si>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</si>
  <si>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</si>
  <si>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</si>
  <si>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</si>
  <si>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</si>
  <si>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</si>
  <si>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</si>
  <si>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</si>
  <si>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</si>
  <si>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</si>
  <si>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</si>
  <si>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</si>
  <si>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</si>
  <si>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</si>
  <si>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</si>
  <si>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</si>
  <si>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</si>
  <si>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</si>
  <si>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</si>
  <si>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</si>
  <si>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</si>
  <si>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</si>
  <si>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</si>
  <si>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</si>
  <si>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</si>
  <si>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</si>
  <si>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</si>
  <si>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</si>
  <si>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</si>
  <si>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</si>
  <si>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</si>
  <si>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</si>
  <si>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</si>
  <si>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</si>
  <si>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</si>
  <si>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</si>
  <si>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</si>
  <si>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</si>
  <si>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</si>
  <si>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</si>
  <si>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</si>
  <si>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</si>
  <si>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</si>
  <si>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</si>
  <si>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</si>
  <si>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</si>
  <si>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</si>
  <si>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</si>
  <si>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</si>
  <si>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</si>
  <si>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</si>
  <si>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</si>
  <si>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</si>
  <si>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</si>
  <si>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</si>
  <si>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</si>
  <si>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</si>
  <si>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</si>
  <si>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</si>
  <si>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</si>
  <si>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</si>
  <si>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</si>
  <si>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</si>
  <si>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</si>
  <si>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</si>
  <si>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</si>
  <si>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</si>
  <si>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</si>
  <si>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</si>
  <si>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</si>
  <si>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</si>
  <si>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</si>
  <si>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</si>
  <si>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</si>
  <si>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</si>
  <si>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</si>
  <si>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</si>
  <si>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</si>
  <si>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</si>
  <si>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</si>
  <si>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</si>
  <si>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</si>
  <si>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</si>
  <si>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</si>
  <si>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</si>
  <si>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</si>
  <si>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</si>
  <si>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</si>
  <si>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</si>
  <si>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</si>
  <si>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</si>
  <si>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</si>
  <si>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</si>
  <si>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</si>
  <si>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</si>
  <si>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</si>
  <si>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</si>
  <si>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</si>
  <si>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</si>
  <si>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</si>
  <si>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</si>
  <si>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</si>
  <si>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</si>
  <si>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</si>
  <si>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</si>
  <si>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</si>
  <si>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</si>
  <si>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</si>
  <si>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</si>
  <si>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</si>
  <si>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</si>
  <si>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</si>
  <si>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</si>
  <si>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</si>
  <si>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</si>
  <si>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</si>
  <si>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</si>
  <si>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</si>
  <si>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</si>
  <si>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</si>
  <si>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</si>
  <si>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</si>
  <si>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</si>
  <si>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</si>
  <si>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</si>
  <si>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</si>
  <si>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</si>
  <si>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</si>
  <si>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</si>
  <si>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</si>
  <si>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</si>
  <si>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</si>
  <si>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</si>
  <si>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</si>
  <si>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</si>
  <si>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</si>
  <si>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</si>
  <si>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</si>
  <si>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</si>
  <si>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</si>
  <si>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</si>
  <si>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</si>
  <si>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</si>
  <si>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</si>
  <si>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</si>
  <si>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</si>
  <si>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</si>
  <si>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</si>
  <si>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</si>
  <si>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</si>
  <si>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</si>
  <si>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</si>
  <si>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</si>
  <si>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</si>
  <si>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</si>
  <si>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</si>
  <si>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</si>
  <si>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</si>
  <si>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</si>
  <si>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</si>
  <si>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</si>
  <si>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</si>
  <si>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</si>
  <si>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</si>
  <si>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</si>
  <si>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</si>
  <si>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</si>
  <si>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</si>
  <si>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</si>
  <si>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</si>
  <si>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</si>
  <si>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</si>
  <si>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</si>
  <si>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</si>
  <si>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</si>
  <si>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</si>
  <si>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</si>
  <si>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</si>
  <si>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</si>
  <si>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</si>
  <si>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</si>
  <si>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</si>
  <si>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</si>
  <si>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</si>
  <si>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</si>
  <si>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</si>
  <si>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</si>
  <si>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</si>
  <si>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</si>
  <si>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</si>
  <si>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</si>
  <si>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</si>
  <si>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</si>
  <si>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</si>
  <si>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</si>
  <si>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</si>
  <si>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</si>
  <si>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</si>
  <si>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</si>
  <si>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</si>
  <si>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</si>
  <si>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</si>
  <si>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</si>
  <si>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</si>
  <si>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</si>
  <si>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</si>
  <si>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</si>
  <si>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</si>
  <si>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</si>
  <si>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</si>
  <si>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</si>
  <si>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</si>
  <si>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</si>
  <si>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</si>
  <si>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</si>
  <si>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</si>
  <si>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</si>
  <si>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</si>
  <si>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</si>
  <si>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</si>
  <si>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</si>
  <si>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</si>
  <si>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</si>
  <si>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</si>
  <si>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</si>
  <si>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</si>
  <si>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</si>
  <si>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</si>
  <si>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</si>
  <si>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</si>
  <si>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</si>
  <si>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</si>
  <si>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</si>
  <si>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</si>
  <si>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</si>
  <si>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</si>
  <si>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</si>
  <si>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</si>
  <si>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</si>
  <si>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</si>
  <si>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</si>
  <si>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</si>
  <si>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</si>
  <si>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</si>
  <si>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</si>
  <si>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</si>
  <si>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</si>
  <si>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</si>
  <si>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</si>
  <si>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</si>
  <si>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</si>
  <si>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</si>
  <si>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</si>
  <si>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</si>
  <si>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</si>
  <si>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</si>
  <si>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</si>
  <si>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</si>
  <si>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</si>
  <si>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</si>
  <si>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</si>
  <si>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</si>
  <si>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</si>
  <si>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</si>
  <si>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</si>
  <si>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</si>
  <si>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</si>
  <si>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</si>
  <si>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</si>
  <si>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</si>
  <si>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</si>
  <si>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</si>
  <si>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</si>
  <si>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</si>
  <si>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</si>
  <si>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</si>
  <si>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</si>
  <si>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</si>
  <si>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</si>
  <si>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</si>
  <si>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</si>
  <si>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</si>
  <si>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</si>
  <si>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</si>
  <si>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</si>
  <si>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</si>
  <si>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</si>
  <si>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</si>
  <si>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</si>
  <si>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</si>
  <si>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</si>
  <si>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</si>
  <si>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</si>
  <si>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</si>
  <si>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</si>
  <si>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</si>
  <si>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</si>
  <si>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</si>
  <si>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</si>
  <si>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</si>
  <si>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</si>
  <si>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</si>
  <si>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</si>
  <si>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</si>
  <si>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</si>
  <si>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</si>
  <si>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</si>
  <si>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</si>
  <si>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</si>
  <si>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</si>
  <si>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</si>
  <si>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</si>
  <si>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</si>
  <si>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</si>
  <si>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</si>
  <si>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</si>
  <si>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</si>
  <si>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</si>
  <si>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</si>
  <si>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</si>
  <si>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</si>
  <si>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</si>
  <si>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</si>
  <si>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</si>
  <si>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</si>
  <si>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</si>
  <si>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</si>
  <si>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</si>
  <si>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</si>
  <si>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</si>
  <si>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</si>
  <si>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</si>
  <si>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</si>
  <si>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</si>
  <si>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</si>
  <si>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</si>
  <si>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</si>
  <si>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</si>
  <si>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</si>
  <si>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</si>
  <si>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</si>
  <si>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</si>
  <si>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</si>
  <si>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</si>
  <si>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</si>
  <si>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</si>
  <si>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</si>
  <si>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</si>
  <si>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</si>
  <si>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</si>
  <si>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</si>
  <si>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</si>
  <si>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</si>
  <si>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</si>
  <si>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</si>
  <si>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</si>
  <si>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</si>
  <si>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</si>
  <si>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</si>
  <si>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</si>
  <si>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</si>
  <si>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</si>
  <si>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</si>
  <si>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</si>
  <si>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</si>
  <si>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</si>
  <si>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</si>
  <si>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</si>
  <si>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</si>
  <si>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</si>
  <si>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</si>
  <si>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</si>
  <si>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</si>
  <si>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</si>
  <si>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</si>
  <si>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</si>
  <si>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</si>
  <si>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</si>
  <si>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</si>
  <si>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</si>
  <si>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</si>
  <si>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</si>
  <si>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</si>
  <si>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</si>
  <si>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</si>
  <si>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</si>
  <si>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</si>
  <si>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</si>
  <si>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</si>
  <si>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</si>
  <si>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</si>
  <si>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</si>
  <si>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</si>
  <si>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</si>
  <si>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</si>
  <si>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</si>
  <si>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</si>
  <si>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</si>
  <si>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</si>
  <si>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</si>
  <si>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</si>
  <si>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</si>
  <si>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</si>
  <si>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</si>
  <si>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</si>
  <si>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</si>
  <si>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</si>
  <si>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</si>
  <si>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</si>
  <si>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</si>
  <si>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</si>
  <si>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</si>
  <si>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</si>
  <si>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</si>
  <si>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</si>
  <si>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</si>
  <si>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</si>
  <si>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</si>
  <si>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</si>
  <si>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</si>
  <si>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</si>
  <si>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</si>
  <si>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</si>
  <si>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</si>
  <si>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</si>
  <si>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</si>
  <si>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</si>
  <si>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</si>
  <si>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</si>
  <si>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</si>
  <si>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</si>
  <si>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</si>
  <si>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</si>
  <si>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</si>
  <si>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</si>
  <si>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</si>
  <si>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</si>
  <si>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</si>
  <si>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</si>
  <si>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</si>
  <si>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</si>
  <si>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</si>
  <si>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</si>
  <si>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</si>
  <si>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</si>
  <si>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</si>
  <si>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</si>
  <si>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</si>
  <si>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</si>
  <si>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</si>
  <si>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</si>
  <si>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</si>
  <si>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</si>
  <si>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</si>
  <si>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</si>
  <si>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</si>
  <si>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</si>
  <si>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</si>
  <si>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</si>
  <si>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</si>
  <si>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</si>
  <si>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</si>
  <si>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</si>
  <si>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</si>
  <si>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</si>
  <si>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</si>
  <si>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</si>
  <si>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</si>
  <si>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</si>
  <si>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</si>
  <si>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</si>
  <si>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</si>
  <si>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</si>
  <si>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</si>
  <si>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</si>
  <si>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</si>
  <si>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</si>
  <si>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</si>
  <si>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</si>
  <si>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</si>
  <si>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</si>
  <si>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</si>
  <si>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</si>
  <si>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</si>
  <si>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</si>
  <si>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</si>
  <si>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</si>
  <si>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</si>
  <si>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</si>
  <si>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</si>
  <si>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</si>
  <si>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</si>
  <si>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</si>
  <si>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</si>
  <si>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</si>
  <si>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</si>
  <si>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</si>
  <si>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</si>
  <si>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</si>
  <si>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</si>
  <si>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</si>
  <si>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</si>
  <si>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</si>
  <si>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</si>
  <si>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</si>
  <si>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</si>
  <si>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</si>
  <si>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</si>
  <si>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</si>
  <si>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</si>
  <si>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</si>
  <si>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</si>
  <si>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</si>
  <si>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</si>
  <si>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</si>
  <si>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</si>
  <si>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</si>
  <si>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</si>
  <si>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</si>
  <si>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</si>
  <si>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</si>
  <si>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</si>
  <si>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</si>
  <si>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</si>
  <si>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</si>
  <si>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</si>
  <si>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</si>
  <si>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</si>
  <si>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</si>
  <si>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</si>
  <si>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</si>
  <si>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</si>
  <si>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</si>
  <si>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</si>
  <si>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</si>
  <si>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</si>
  <si>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</si>
  <si>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</si>
  <si>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</si>
  <si>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</si>
  <si>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</si>
  <si>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</si>
  <si>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</si>
  <si>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</si>
  <si>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</si>
  <si>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</si>
  <si>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</si>
  <si>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</si>
  <si>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</si>
  <si>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</si>
  <si>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</si>
  <si>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</si>
  <si>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</si>
  <si>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</si>
  <si>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</si>
  <si>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</si>
  <si>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</si>
  <si>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</si>
  <si>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</si>
  <si>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</si>
  <si>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</si>
  <si>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</si>
  <si>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</si>
  <si>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</si>
  <si>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</si>
  <si>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</si>
  <si>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</si>
  <si>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</si>
  <si>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</si>
  <si>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</si>
  <si>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</si>
  <si>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</si>
  <si>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</si>
  <si>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</si>
  <si>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</si>
  <si>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</si>
  <si>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</si>
  <si>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</si>
  <si>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</si>
  <si>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</si>
  <si>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</si>
  <si>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</si>
  <si>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</si>
  <si>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</si>
  <si>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</si>
  <si>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</si>
  <si>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</si>
  <si>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</si>
  <si>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</si>
  <si>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</si>
  <si>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</si>
  <si>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</si>
  <si>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</si>
  <si>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</si>
  <si>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</si>
  <si>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</si>
  <si>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</si>
  <si>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</si>
  <si>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</si>
  <si>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</si>
  <si>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</si>
  <si>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</si>
  <si>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</si>
  <si>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</si>
  <si>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</si>
  <si>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</si>
  <si>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</si>
  <si>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</si>
  <si>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</si>
  <si>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</si>
  <si>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</si>
  <si>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</si>
  <si>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</si>
  <si>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</si>
  <si>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</si>
  <si>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</si>
  <si>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</si>
  <si>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</si>
  <si>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</si>
  <si>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</si>
  <si>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</si>
  <si>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</si>
  <si>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</si>
  <si>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</si>
  <si>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</si>
  <si>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</si>
  <si>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</si>
  <si>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</si>
  <si>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</si>
  <si>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</si>
  <si>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</si>
  <si>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</si>
  <si>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</si>
  <si>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</si>
  <si>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</si>
  <si>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</si>
  <si>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</si>
  <si>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</si>
  <si>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</si>
  <si>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</si>
  <si>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</si>
  <si>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</si>
  <si>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</si>
  <si>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</si>
  <si>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</si>
  <si>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</si>
  <si>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</si>
  <si>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</si>
  <si>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</si>
  <si>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</si>
  <si>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</si>
  <si>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</si>
  <si>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</si>
  <si>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</si>
  <si>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</si>
  <si>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</si>
  <si>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</si>
  <si>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</si>
  <si>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</si>
  <si>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</si>
  <si>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</si>
  <si>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</si>
  <si>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</si>
  <si>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</si>
  <si>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</si>
  <si>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</si>
  <si>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</si>
  <si>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</si>
  <si>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</si>
  <si>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</si>
  <si>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</si>
  <si>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</si>
  <si>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</si>
  <si>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</si>
  <si>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</si>
  <si>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</si>
  <si>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</si>
  <si>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</si>
  <si>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</si>
  <si>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</si>
  <si>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</si>
  <si>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</si>
  <si>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</si>
  <si>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</si>
  <si>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</si>
  <si>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</si>
  <si>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</si>
  <si>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</si>
  <si>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</si>
  <si>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</si>
  <si>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</si>
  <si>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</si>
  <si>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</si>
  <si>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</si>
  <si>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</si>
  <si>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</si>
  <si>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</si>
  <si>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</si>
  <si>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</si>
  <si>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</si>
  <si>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</si>
  <si>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</si>
  <si>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</si>
  <si>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</si>
  <si>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</si>
  <si>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</si>
  <si>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</si>
  <si>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</si>
  <si>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</si>
  <si>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</si>
  <si>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</si>
  <si>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</si>
  <si>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</si>
  <si>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</si>
  <si>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</si>
  <si>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</si>
  <si>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</si>
  <si>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</si>
  <si>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</si>
  <si>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</si>
  <si>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</si>
  <si>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</si>
  <si>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</si>
  <si>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</si>
  <si>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</si>
  <si>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</si>
  <si>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</si>
  <si>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</si>
  <si>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</si>
  <si>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</si>
  <si>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</si>
  <si>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</si>
  <si>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</si>
  <si>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</si>
  <si>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</si>
  <si>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</si>
  <si>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</si>
  <si>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</si>
  <si>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</si>
  <si>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</si>
  <si>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</si>
  <si>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</si>
  <si>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</si>
  <si>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</si>
  <si>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</si>
  <si>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</si>
  <si>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</si>
  <si>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</si>
  <si>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</si>
  <si>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</si>
  <si>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</si>
  <si>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</si>
  <si>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</si>
  <si>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</si>
  <si>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</si>
  <si>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</si>
  <si>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</si>
  <si>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</si>
  <si>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</si>
  <si>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</si>
  <si>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</si>
  <si>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</si>
  <si>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</si>
  <si>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</si>
  <si>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</si>
  <si>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</si>
  <si>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</si>
  <si>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</si>
  <si>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</si>
  <si>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</si>
  <si>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</si>
  <si>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</si>
  <si>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</si>
  <si>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</si>
  <si>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</si>
  <si>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</si>
  <si>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</si>
  <si>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</si>
  <si>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</si>
  <si>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</si>
  <si>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</si>
  <si>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</si>
  <si>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</si>
  <si>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</si>
  <si>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</si>
  <si>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</si>
  <si>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</si>
  <si>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</si>
  <si>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</si>
  <si>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</si>
  <si>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</si>
  <si>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</si>
  <si>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</si>
  <si>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</si>
  <si>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</si>
  <si>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</si>
  <si>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</si>
  <si>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</si>
  <si>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</si>
  <si>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</si>
  <si>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</si>
  <si>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</si>
  <si>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</si>
  <si>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</si>
  <si>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</si>
  <si>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</si>
  <si>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</si>
  <si>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</si>
  <si>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</si>
  <si>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</si>
  <si>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</si>
  <si>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</si>
  <si>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</si>
  <si>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</si>
  <si>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</si>
  <si>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</si>
  <si>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</si>
  <si>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</si>
  <si>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</si>
  <si>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</si>
  <si>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</si>
  <si>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</si>
  <si>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</si>
  <si>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</si>
  <si>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</si>
  <si>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</si>
  <si>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</si>
  <si>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</si>
  <si>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</si>
  <si>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</si>
  <si>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</si>
  <si>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</si>
  <si>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</si>
  <si>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</si>
  <si>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</si>
  <si>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</si>
  <si>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</si>
  <si>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</si>
  <si>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</si>
  <si>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</si>
  <si>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</si>
  <si>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</si>
  <si>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</si>
  <si>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</si>
  <si>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</si>
  <si>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</si>
  <si>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</si>
  <si>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</si>
  <si>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</si>
  <si>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</si>
  <si>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</si>
  <si>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</si>
  <si>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</si>
  <si>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</si>
  <si>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</si>
  <si>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</si>
  <si>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</si>
  <si>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</si>
  <si>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</si>
  <si>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</si>
  <si>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</si>
  <si>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</si>
  <si>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</si>
  <si>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</si>
  <si>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</si>
  <si>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</si>
  <si>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</si>
  <si>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</si>
  <si>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</si>
  <si>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</si>
  <si>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</si>
  <si>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</si>
  <si>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</si>
  <si>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</si>
  <si>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</si>
  <si>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</si>
  <si>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</si>
  <si>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</si>
  <si>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</si>
  <si>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</si>
  <si>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</si>
  <si>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</si>
  <si>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</si>
  <si>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</si>
  <si>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</si>
  <si>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</si>
  <si>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</si>
  <si>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</si>
  <si>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</si>
  <si>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</si>
  <si>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</si>
  <si>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</si>
  <si>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</si>
  <si>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</si>
  <si>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</si>
  <si>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</si>
  <si>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</si>
  <si>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</si>
  <si>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</si>
  <si>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</si>
  <si>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</si>
  <si>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</si>
  <si>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</si>
  <si>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</si>
  <si>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</si>
  <si>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</si>
  <si>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</si>
  <si>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</si>
  <si>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</si>
  <si>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</si>
  <si>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</si>
  <si>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</si>
  <si>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</si>
  <si>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</si>
  <si>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</si>
  <si>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</si>
  <si>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</si>
  <si>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</si>
  <si>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</si>
  <si>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</si>
  <si>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</si>
  <si>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</si>
  <si>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</si>
  <si>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</si>
  <si>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</si>
  <si>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</si>
  <si>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</si>
  <si>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</si>
  <si>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</si>
  <si>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</si>
  <si>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</si>
  <si>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</si>
  <si>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</si>
  <si>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</si>
  <si>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</si>
  <si>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</si>
  <si>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</si>
  <si>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</si>
  <si>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</si>
  <si>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</si>
  <si>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</si>
  <si>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</si>
  <si>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</si>
  <si>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</si>
  <si>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</si>
  <si>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</si>
  <si>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</si>
  <si>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</si>
  <si>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</si>
  <si>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</si>
  <si>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</si>
  <si>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</si>
  <si>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</si>
  <si>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</si>
  <si>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</si>
  <si>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</si>
  <si>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</si>
  <si>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</si>
  <si>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</si>
  <si>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</si>
  <si>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</si>
  <si>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</si>
  <si>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</si>
  <si>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</si>
  <si>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</si>
  <si>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</si>
  <si>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</si>
  <si>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</si>
  <si>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</si>
  <si>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</si>
  <si>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</si>
  <si>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</si>
  <si>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</si>
  <si>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</si>
  <si>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</si>
  <si>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</si>
  <si>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</si>
  <si>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</si>
  <si>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</si>
  <si>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</si>
  <si>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</si>
  <si>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</si>
  <si>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</si>
  <si>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</si>
  <si>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</si>
  <si>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</si>
  <si>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</si>
  <si>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</si>
  <si>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</si>
  <si>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</si>
  <si>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</si>
  <si>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</si>
  <si>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</si>
  <si>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</si>
  <si>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</si>
  <si>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</si>
  <si>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</si>
  <si>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</si>
  <si>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</si>
  <si>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</si>
  <si>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</si>
  <si>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</si>
  <si>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</si>
  <si>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</si>
  <si>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</si>
  <si>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</si>
  <si>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</si>
  <si>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</si>
  <si>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</si>
  <si>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</si>
  <si>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</si>
  <si>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</si>
  <si>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</si>
  <si>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</si>
  <si>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</si>
  <si>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</si>
  <si>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</si>
  <si>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</si>
  <si>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</si>
  <si>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</si>
  <si>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</si>
  <si>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</si>
  <si>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</si>
  <si>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</si>
  <si>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</si>
  <si>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</si>
  <si>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</si>
  <si>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</si>
  <si>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</si>
  <si>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</si>
  <si>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</si>
  <si>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</si>
  <si>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</si>
  <si>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</si>
  <si>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</si>
  <si>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</si>
  <si>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</si>
  <si>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</si>
  <si>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</si>
  <si>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</si>
  <si>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</si>
  <si>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</si>
  <si>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</si>
  <si>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</si>
  <si>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</si>
  <si>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</si>
  <si>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</si>
  <si>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</si>
  <si>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</si>
  <si>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</si>
  <si>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</si>
  <si>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</si>
  <si>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</si>
  <si>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</si>
  <si>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</si>
  <si>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</si>
  <si>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</si>
  <si>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</si>
  <si>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</si>
  <si>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</si>
  <si>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</si>
  <si>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</si>
  <si>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</si>
  <si>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</si>
  <si>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</si>
  <si>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</si>
  <si>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</si>
  <si>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</si>
  <si>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</si>
  <si>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</si>
  <si>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</si>
  <si>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</si>
  <si>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</si>
  <si>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</si>
  <si>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</si>
  <si>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</si>
  <si>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</si>
  <si>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</si>
  <si>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</si>
  <si>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</si>
  <si>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</si>
  <si>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</si>
  <si>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</si>
  <si>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</si>
  <si>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</si>
  <si>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</si>
  <si>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</si>
  <si>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</si>
  <si>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</si>
  <si>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</si>
  <si>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</si>
  <si>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</si>
  <si>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</si>
  <si>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</si>
  <si>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</si>
  <si>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</si>
  <si>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</si>
  <si>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</si>
  <si>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</si>
  <si>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</si>
  <si>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</si>
  <si>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</si>
  <si>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</si>
  <si>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</si>
  <si>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</si>
  <si>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</si>
  <si>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</si>
  <si>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</si>
  <si>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</si>
  <si>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</si>
  <si>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</si>
  <si>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</si>
  <si>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</si>
  <si>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</si>
  <si>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</si>
  <si>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</si>
  <si>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</si>
  <si>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</si>
  <si>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</si>
  <si>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</si>
  <si>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</si>
  <si>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</si>
  <si>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</si>
  <si>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</si>
  <si>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</si>
  <si>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</si>
  <si>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</si>
  <si>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</si>
  <si>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</si>
  <si>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</si>
  <si>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</si>
  <si>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</si>
  <si>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</si>
  <si>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</si>
  <si>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</si>
  <si>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</si>
  <si>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</si>
  <si>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</si>
  <si>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</si>
  <si>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</si>
  <si>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</si>
  <si>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</si>
  <si>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</si>
  <si>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</si>
  <si>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</si>
  <si>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</si>
  <si>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</si>
  <si>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</si>
  <si>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</si>
  <si>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</si>
  <si>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</si>
  <si>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</si>
  <si>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</si>
  <si>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</si>
  <si>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</si>
  <si>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</si>
  <si>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</si>
  <si>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</si>
  <si>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</si>
  <si>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</si>
  <si>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</si>
  <si>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</si>
  <si>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</si>
  <si>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</si>
  <si>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</si>
  <si>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</si>
  <si>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</si>
  <si>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</si>
  <si>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</si>
  <si>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</si>
  <si>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</si>
  <si>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</si>
  <si>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</si>
  <si>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</si>
  <si>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</si>
  <si>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</si>
  <si>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</si>
  <si>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</si>
  <si>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</si>
  <si>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</si>
  <si>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</si>
  <si>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</si>
  <si>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</si>
  <si>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</si>
  <si>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</si>
  <si>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</si>
  <si>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</si>
  <si>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</si>
  <si>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</si>
  <si>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</si>
  <si>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</si>
  <si>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</si>
  <si>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</si>
  <si>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</si>
  <si>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</si>
  <si>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</si>
  <si>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</si>
  <si>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</si>
  <si>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</si>
  <si>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</si>
  <si>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</si>
  <si>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</si>
  <si>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</si>
  <si>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</si>
  <si>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</si>
  <si>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</si>
  <si>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</si>
  <si>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</si>
  <si>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</si>
  <si>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</si>
  <si>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</si>
  <si>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</si>
  <si>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</si>
  <si>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</si>
  <si>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</si>
  <si>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</si>
  <si>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</si>
  <si>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</si>
  <si>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</si>
  <si>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</si>
  <si>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</si>
  <si>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</si>
  <si>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</si>
  <si>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</si>
  <si>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</si>
  <si>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</si>
  <si>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</si>
  <si>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</si>
  <si>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</si>
  <si>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</si>
  <si>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</si>
  <si>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</si>
  <si>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</si>
  <si>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</si>
  <si>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</si>
  <si>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</si>
  <si>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</si>
  <si>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</si>
  <si>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</si>
  <si>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</si>
  <si>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</si>
  <si>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</si>
  <si>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</si>
  <si>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</si>
  <si>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</si>
  <si>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</si>
  <si>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</si>
  <si>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</si>
  <si>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</si>
  <si>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</si>
  <si>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</si>
  <si>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</si>
  <si>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</si>
  <si>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</si>
  <si>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</si>
  <si>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</si>
  <si>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</si>
  <si>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</si>
  <si>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</si>
  <si>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</si>
  <si>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</si>
  <si>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</si>
  <si>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</si>
  <si>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</si>
  <si>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</si>
  <si>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</si>
  <si>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</si>
  <si>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</si>
  <si>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</si>
  <si>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</si>
  <si>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</si>
  <si>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</si>
  <si>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</si>
  <si>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</si>
  <si>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</si>
  <si>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</si>
  <si>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</si>
  <si>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</si>
  <si>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</si>
  <si>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</si>
  <si>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</si>
  <si>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</si>
  <si>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</si>
  <si>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</si>
  <si>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</si>
  <si>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</si>
  <si>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</si>
  <si>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</si>
  <si>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</si>
  <si>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</si>
  <si>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</si>
  <si>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</si>
  <si>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</si>
  <si>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</si>
  <si>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</si>
  <si>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</si>
  <si>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</si>
  <si>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</si>
  <si>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</si>
  <si>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</si>
  <si>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</si>
  <si>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</si>
  <si>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</si>
  <si>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</si>
  <si>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</si>
  <si>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</si>
  <si>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</si>
  <si>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</si>
  <si>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</si>
  <si>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</si>
  <si>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</si>
  <si>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</si>
  <si>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</si>
  <si>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</si>
  <si>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</si>
  <si>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</si>
  <si>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</si>
  <si>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</si>
  <si>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</si>
  <si>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</si>
  <si>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</si>
  <si>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</si>
  <si>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</si>
  <si>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</si>
  <si>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</si>
  <si>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</si>
  <si>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</si>
  <si>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</si>
  <si>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</si>
  <si>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</si>
  <si>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</si>
  <si>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</si>
  <si>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</si>
  <si>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</si>
  <si>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</si>
  <si>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</si>
  <si>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</si>
  <si>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</si>
  <si>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</si>
  <si>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</si>
  <si>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</si>
  <si>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</si>
  <si>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</si>
  <si>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</si>
  <si>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</si>
  <si>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</si>
  <si>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</si>
  <si>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</si>
  <si>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</si>
  <si>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</si>
  <si>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</si>
  <si>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</si>
  <si>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</si>
  <si>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</si>
  <si>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</si>
  <si>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</si>
  <si>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</si>
  <si>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</si>
  <si>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</si>
  <si>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</si>
  <si>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</si>
  <si>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</si>
  <si>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</si>
  <si>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</si>
  <si>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</si>
  <si>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</si>
  <si>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</si>
  <si>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</si>
  <si>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</si>
  <si>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</si>
  <si>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</si>
  <si>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</si>
  <si>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</si>
  <si>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</si>
  <si>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</si>
  <si>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</si>
  <si>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</si>
  <si>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</si>
  <si>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</si>
  <si>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</si>
  <si>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</si>
  <si>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</si>
  <si>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</si>
  <si>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</si>
  <si>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</si>
  <si>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</si>
  <si>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</si>
  <si>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</si>
  <si>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</si>
  <si>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</si>
  <si>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</si>
  <si>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</si>
  <si>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</si>
  <si>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</si>
  <si>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</si>
  <si>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</si>
  <si>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</si>
  <si>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</si>
  <si>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</si>
  <si>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</si>
  <si>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</si>
  <si>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</si>
  <si>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</si>
  <si>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</si>
  <si>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</si>
  <si>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</si>
  <si>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</si>
  <si>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</si>
  <si>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</si>
  <si>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</si>
  <si>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</si>
  <si>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</si>
  <si>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</si>
  <si>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</si>
  <si>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</si>
  <si>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</si>
  <si>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</si>
  <si>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</si>
  <si>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</si>
  <si>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</si>
  <si>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</si>
  <si>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</si>
  <si>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</si>
  <si>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</si>
  <si>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</si>
  <si>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</si>
  <si>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</si>
  <si>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</si>
  <si>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</si>
  <si>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</si>
  <si>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</si>
  <si>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</si>
  <si>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</si>
  <si>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</si>
  <si>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</si>
  <si>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</si>
  <si>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</si>
  <si>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</si>
  <si>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</si>
  <si>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</si>
  <si>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</si>
  <si>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</si>
  <si>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</si>
  <si>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</si>
  <si>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</si>
  <si>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</si>
  <si>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</si>
  <si>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</si>
  <si>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</si>
  <si>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</si>
  <si>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</si>
  <si>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</si>
  <si>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</si>
  <si>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</si>
  <si>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</si>
  <si>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</si>
  <si>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</si>
  <si>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</si>
  <si>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</si>
  <si>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</si>
  <si>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</si>
  <si>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</si>
  <si>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</si>
  <si>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</si>
  <si>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</si>
  <si>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</si>
  <si>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</si>
  <si>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</si>
  <si>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</si>
  <si>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</si>
  <si>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</si>
  <si>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</si>
  <si>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</si>
  <si>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</si>
  <si>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</si>
  <si>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</si>
  <si>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</si>
  <si>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</si>
  <si>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</si>
  <si>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</si>
  <si>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</si>
  <si>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</si>
  <si>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</si>
  <si>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</si>
  <si>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</si>
  <si>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</si>
  <si>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</si>
  <si>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</si>
  <si>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</si>
  <si>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</si>
  <si>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</si>
  <si>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</si>
  <si>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</si>
  <si>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</si>
  <si>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</si>
  <si>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</si>
  <si>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</si>
  <si>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</si>
  <si>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</si>
  <si>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</si>
  <si>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</si>
  <si>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</si>
  <si>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</si>
  <si>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</si>
  <si>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</si>
  <si>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</si>
  <si>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</si>
  <si>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</si>
  <si>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</si>
  <si>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</si>
  <si>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</si>
  <si>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</si>
  <si>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</si>
  <si>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</si>
  <si>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</si>
  <si>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</si>
  <si>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</si>
  <si>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</si>
  <si>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</si>
  <si>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</si>
  <si>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</si>
  <si>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</si>
  <si>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</si>
  <si>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</si>
  <si>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</si>
  <si>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</si>
  <si>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</si>
  <si>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</si>
  <si>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</si>
  <si>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</si>
  <si>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</si>
  <si>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</si>
  <si>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</si>
  <si>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</si>
  <si>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</si>
  <si>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</si>
  <si>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</si>
  <si>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</si>
  <si>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</si>
  <si>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</si>
  <si>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</si>
  <si>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</si>
  <si>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</si>
  <si>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</si>
  <si>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</si>
  <si>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</si>
  <si>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</si>
  <si>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</si>
  <si>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</si>
  <si>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</si>
  <si>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</si>
  <si>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</si>
  <si>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</si>
  <si>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</si>
  <si>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</si>
  <si>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</si>
  <si>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</si>
  <si>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</si>
  <si>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</si>
  <si>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</si>
  <si>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</si>
  <si>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</si>
  <si>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</si>
  <si>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</si>
  <si>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</si>
  <si>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</si>
  <si>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</si>
  <si>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</si>
  <si>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</si>
  <si>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</si>
  <si>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</si>
  <si>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</si>
  <si>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</si>
  <si>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</si>
  <si>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</si>
  <si>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</si>
  <si>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</si>
  <si>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</si>
  <si>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</si>
  <si>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</si>
  <si>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</si>
  <si>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</si>
  <si>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</si>
  <si>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</si>
  <si>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</si>
  <si>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</si>
  <si>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</si>
  <si>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</si>
  <si>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</si>
  <si>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</si>
  <si>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</si>
  <si>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</si>
  <si>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</si>
  <si>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</si>
  <si>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</si>
  <si>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</si>
  <si>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</si>
  <si>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</si>
  <si>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</si>
  <si>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</si>
  <si>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</si>
  <si>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</si>
  <si>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</si>
  <si>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</si>
  <si>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</si>
  <si>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</si>
  <si>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</si>
  <si>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</si>
  <si>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</si>
  <si>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</si>
  <si>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</si>
  <si>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</si>
  <si>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</si>
  <si>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</si>
  <si>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</si>
  <si>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</si>
  <si>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</si>
  <si>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</si>
  <si>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</si>
  <si>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</si>
  <si>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</si>
  <si>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</si>
  <si>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</si>
  <si>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</si>
  <si>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</si>
  <si>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</si>
  <si>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</si>
  <si>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</si>
  <si>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</si>
  <si>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</si>
  <si>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</si>
  <si>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</si>
  <si>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</si>
  <si>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</si>
  <si>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</si>
  <si>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</si>
  <si>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</si>
  <si>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</si>
  <si>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</si>
  <si>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</si>
  <si>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</si>
  <si>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</si>
  <si>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</si>
  <si>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</si>
  <si>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</si>
  <si>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</si>
  <si>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</si>
  <si>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</si>
  <si>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</si>
  <si>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</si>
  <si>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</si>
  <si>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</si>
  <si>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</si>
  <si>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</si>
  <si>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</si>
  <si>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</si>
  <si>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</si>
  <si>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</si>
  <si>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</si>
  <si>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</si>
  <si>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</si>
  <si>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</si>
  <si>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</si>
  <si>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</si>
  <si>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</si>
  <si>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</si>
  <si>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</si>
  <si>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</si>
  <si>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</si>
  <si>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</si>
  <si>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</si>
  <si>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</si>
  <si>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</si>
  <si>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</si>
  <si>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</si>
  <si>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</si>
  <si>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</si>
  <si>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</si>
  <si>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</si>
  <si>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</si>
  <si>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</si>
  <si>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</si>
  <si>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</si>
  <si>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</si>
  <si>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</si>
  <si>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</si>
  <si>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</si>
  <si>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</si>
  <si>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</si>
  <si>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</si>
  <si>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</si>
  <si>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</si>
  <si>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</si>
  <si>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</si>
  <si>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</si>
  <si>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</si>
  <si>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</si>
  <si>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</si>
  <si>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</si>
  <si>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</si>
  <si>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</si>
  <si>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</si>
  <si>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</si>
  <si>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</si>
  <si>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</si>
  <si>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</si>
  <si>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</si>
  <si>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</si>
  <si>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</si>
  <si>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</si>
  <si>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</si>
  <si>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</si>
  <si>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</si>
  <si>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</si>
  <si>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</si>
  <si>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</si>
  <si>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</si>
  <si>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</si>
  <si>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</si>
  <si>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</si>
  <si>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</si>
  <si>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</si>
  <si>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</si>
  <si>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</si>
  <si>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</si>
  <si>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</si>
  <si>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</si>
  <si>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</si>
  <si>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</si>
  <si>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</si>
  <si>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</si>
  <si>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</si>
  <si>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</si>
  <si>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</si>
  <si>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</si>
  <si>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</si>
  <si>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</si>
  <si>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</si>
  <si>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</si>
  <si>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</si>
  <si>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</si>
  <si>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</si>
  <si>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</si>
  <si>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</si>
  <si>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</si>
  <si>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</si>
  <si>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</si>
  <si>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</si>
  <si>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</si>
  <si>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</si>
  <si>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</si>
  <si>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</si>
  <si>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</si>
  <si>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</si>
  <si>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</si>
  <si>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</si>
  <si>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</si>
  <si>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</si>
  <si>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</si>
  <si>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</si>
  <si>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</si>
  <si>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</si>
  <si>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</si>
  <si>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</si>
  <si>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</si>
  <si>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</si>
  <si>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</si>
  <si>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</si>
  <si>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</si>
  <si>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</si>
  <si>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</si>
  <si>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</si>
  <si>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</si>
  <si>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</si>
  <si>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</si>
  <si>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</si>
  <si>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</si>
  <si>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</si>
  <si>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</si>
  <si>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</si>
  <si>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</si>
  <si>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</si>
  <si>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</si>
  <si>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</si>
  <si>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</si>
  <si>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</si>
  <si>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</si>
  <si>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</si>
  <si>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</si>
  <si>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</si>
  <si>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</si>
  <si>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</si>
  <si>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</si>
  <si>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</si>
  <si>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</si>
  <si>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</si>
  <si>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</si>
  <si>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</si>
  <si>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</si>
  <si>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</si>
  <si>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</si>
  <si>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</si>
  <si>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</si>
  <si>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</si>
  <si>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</si>
  <si>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</si>
  <si>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</si>
  <si>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</si>
  <si>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</si>
  <si>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</si>
  <si>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</si>
  <si>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</si>
  <si>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</si>
  <si>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</si>
  <si>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</si>
  <si>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</si>
  <si>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</si>
  <si>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</si>
  <si>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</si>
  <si>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</si>
  <si>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</si>
  <si>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</si>
  <si>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</si>
  <si>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</si>
  <si>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</si>
  <si>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</si>
  <si>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</si>
  <si>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</si>
  <si>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</si>
  <si>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</si>
  <si>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</si>
  <si>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</si>
  <si>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</si>
  <si>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</si>
  <si>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</si>
  <si>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</si>
  <si>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</si>
  <si>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</si>
  <si>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</si>
  <si>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</si>
  <si>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</si>
  <si>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</si>
  <si>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</si>
  <si>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</si>
  <si>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</si>
  <si>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</si>
  <si>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</si>
  <si>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</si>
  <si>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</si>
  <si>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</si>
  <si>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</si>
  <si>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</si>
  <si>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</si>
  <si>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</si>
  <si>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</si>
  <si>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</si>
  <si>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</si>
  <si>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</si>
  <si>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</si>
  <si>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</si>
  <si>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</si>
  <si>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</si>
  <si>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</si>
  <si>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</si>
  <si>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</si>
  <si>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</si>
  <si>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</si>
  <si>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</si>
  <si>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</si>
  <si>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</si>
  <si>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</si>
  <si>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</si>
  <si>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</si>
  <si>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</si>
  <si>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</si>
  <si>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</si>
  <si>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</si>
  <si>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</si>
  <si>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</si>
  <si>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</si>
  <si>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</si>
  <si>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</si>
  <si>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</si>
  <si>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</si>
  <si>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</si>
  <si>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</si>
  <si>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</si>
  <si>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</si>
  <si>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</si>
  <si>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</si>
  <si>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</si>
  <si>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</si>
  <si>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</si>
  <si>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</si>
  <si>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</si>
  <si>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</si>
  <si>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</si>
  <si>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</si>
  <si>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</si>
  <si>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</si>
  <si>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</si>
  <si>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</si>
  <si>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</si>
  <si>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</si>
  <si>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</si>
  <si>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</si>
  <si>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</si>
  <si>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</si>
  <si>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</si>
  <si>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</si>
  <si>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</si>
  <si>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</si>
  <si>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</si>
  <si>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</si>
  <si>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</si>
  <si>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</si>
  <si>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</si>
  <si>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</si>
  <si>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</si>
  <si>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</si>
  <si>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</si>
  <si>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</si>
  <si>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</si>
  <si>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</si>
  <si>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</si>
  <si>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</si>
  <si>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</si>
  <si>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</si>
  <si>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</si>
  <si>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</si>
  <si>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</si>
  <si>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</si>
  <si>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</si>
  <si>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</si>
  <si>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</si>
  <si>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</si>
  <si>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</si>
  <si>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</si>
  <si>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</si>
  <si>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</si>
  <si>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</si>
  <si>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</si>
  <si>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</si>
  <si>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</si>
  <si>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</si>
  <si>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</si>
  <si>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</si>
  <si>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</si>
  <si>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</si>
  <si>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</si>
  <si>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</si>
  <si>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</si>
  <si>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</si>
  <si>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</si>
  <si>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</si>
  <si>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</si>
  <si>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</si>
  <si>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</si>
  <si>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</si>
  <si>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</si>
  <si>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</si>
  <si>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</si>
  <si>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</si>
  <si>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</si>
  <si>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</si>
  <si>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</si>
  <si>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</si>
  <si>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</si>
  <si>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</si>
  <si>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</si>
  <si>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</si>
  <si>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</si>
  <si>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</si>
  <si>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</si>
  <si>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</si>
  <si>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</si>
  <si>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</si>
  <si>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</si>
  <si>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</si>
  <si>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</si>
  <si>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</si>
  <si>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</si>
  <si>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</si>
  <si>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</si>
  <si>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</si>
  <si>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</si>
  <si>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</si>
  <si>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</si>
  <si>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</si>
  <si>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</si>
  <si>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</si>
  <si>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</si>
  <si>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</si>
  <si>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</si>
  <si>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</si>
  <si>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</si>
  <si>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</si>
  <si>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</si>
  <si>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</si>
  <si>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</si>
  <si>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</si>
  <si>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</si>
  <si>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</si>
  <si>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</si>
  <si>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</si>
  <si>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</si>
  <si>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</si>
  <si>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</si>
  <si>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</si>
  <si>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</si>
  <si>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</si>
  <si>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</si>
  <si>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</si>
  <si>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</si>
  <si>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</si>
  <si>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</si>
  <si>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</si>
  <si>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</si>
  <si>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</si>
  <si>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</si>
  <si>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</si>
  <si>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</si>
  <si>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</si>
  <si>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</si>
  <si>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</si>
  <si>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</si>
  <si>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</si>
  <si>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</si>
  <si>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</si>
  <si>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</si>
  <si>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</si>
  <si>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</si>
  <si>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</si>
  <si>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</si>
  <si>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</si>
  <si>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</si>
  <si>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</si>
  <si>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</si>
  <si>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</si>
  <si>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</si>
  <si>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</si>
  <si>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</si>
  <si>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</si>
  <si>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</si>
  <si>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</si>
  <si>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</si>
  <si>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</si>
  <si>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</si>
  <si>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</si>
  <si>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</si>
  <si>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</si>
  <si>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</si>
  <si>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</si>
  <si>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</si>
  <si>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</si>
  <si>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</si>
  <si>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</si>
  <si>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</si>
  <si>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</si>
  <si>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</si>
  <si>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</si>
  <si>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</si>
  <si>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</si>
  <si>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</si>
  <si>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</si>
  <si>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</si>
  <si>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</si>
  <si>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</si>
  <si>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</si>
  <si>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</si>
  <si>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</si>
  <si>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</si>
  <si>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</si>
  <si>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</si>
  <si>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</si>
  <si>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</si>
  <si>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</si>
  <si>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</si>
  <si>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</si>
  <si>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</si>
  <si>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</si>
  <si>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</si>
  <si>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</si>
  <si>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</si>
  <si>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</si>
  <si>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</si>
  <si>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</si>
  <si>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</si>
  <si>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</si>
  <si>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</si>
  <si>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</si>
  <si>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</si>
  <si>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</si>
  <si>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</si>
  <si>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</si>
  <si>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</si>
  <si>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</si>
  <si>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</si>
  <si>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</si>
  <si>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</si>
  <si>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</si>
  <si>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</si>
  <si>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</si>
  <si>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</si>
  <si>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</si>
  <si>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</si>
  <si>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</si>
  <si>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</si>
  <si>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</si>
  <si>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</si>
  <si>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</si>
  <si>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</si>
  <si>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</si>
  <si>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</si>
  <si>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</si>
  <si>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</si>
  <si>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</si>
  <si>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</si>
  <si>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</si>
  <si>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</si>
  <si>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</si>
  <si>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</si>
  <si>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</si>
  <si>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</si>
  <si>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</si>
  <si>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</si>
  <si>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</si>
  <si>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</si>
  <si>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</si>
  <si>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</si>
  <si>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</si>
  <si>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</si>
  <si>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</si>
  <si>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</si>
  <si>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</si>
  <si>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</si>
  <si>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</si>
  <si>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</si>
  <si>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</si>
  <si>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</si>
  <si>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</si>
  <si>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</si>
  <si>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</si>
  <si>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</si>
  <si>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</si>
  <si>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</si>
  <si>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</si>
  <si>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</si>
  <si>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</si>
  <si>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</si>
  <si>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</si>
  <si>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</si>
  <si>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</si>
  <si>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</si>
  <si>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</si>
  <si>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</si>
  <si>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</si>
  <si>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</si>
  <si>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</si>
  <si>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</si>
  <si>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</si>
  <si>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</si>
  <si>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</si>
  <si>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</si>
  <si>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</si>
  <si>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</si>
  <si>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</si>
  <si>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</si>
  <si>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</si>
  <si>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</si>
  <si>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</si>
  <si>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</si>
  <si>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</si>
  <si>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</si>
  <si>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</si>
  <si>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</si>
  <si>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</si>
  <si>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</si>
  <si>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</si>
  <si>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</si>
  <si>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</si>
  <si>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</si>
  <si>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</si>
  <si>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</si>
  <si>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</si>
  <si>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</si>
  <si>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</si>
  <si>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</si>
  <si>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</si>
  <si>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</si>
  <si>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</si>
  <si>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</si>
  <si>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</si>
  <si>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</si>
  <si>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</si>
  <si>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</si>
  <si>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</si>
  <si>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</si>
  <si>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</si>
  <si>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</si>
  <si>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</si>
  <si>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</si>
  <si>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</si>
  <si>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</si>
  <si>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</si>
  <si>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</si>
  <si>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</si>
  <si>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</si>
  <si>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</si>
  <si>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</si>
  <si>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</si>
  <si>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</si>
  <si>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</si>
  <si>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</si>
  <si>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</si>
  <si>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</si>
  <si>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</si>
  <si>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</si>
  <si>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</si>
  <si>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</si>
  <si>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</si>
  <si>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</si>
  <si>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</si>
  <si>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</si>
  <si>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</si>
  <si>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</si>
  <si>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</si>
  <si>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</si>
  <si>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</si>
  <si>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</si>
  <si>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</si>
  <si>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</si>
  <si>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</si>
  <si>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</si>
  <si>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</si>
  <si>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</si>
  <si>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</si>
  <si>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</si>
  <si>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</si>
  <si>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</si>
  <si>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</si>
  <si>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</si>
  <si>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</si>
  <si>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</si>
  <si>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</si>
  <si>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</si>
  <si>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</si>
  <si>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</si>
  <si>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</si>
  <si>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</si>
  <si>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</si>
  <si>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</si>
  <si>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</si>
  <si>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</si>
  <si>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</si>
  <si>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</si>
  <si>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</si>
  <si>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</si>
  <si>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</si>
  <si>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</si>
  <si>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</si>
  <si>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</si>
  <si>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</si>
  <si>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</si>
  <si>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</si>
  <si>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</si>
  <si>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</si>
  <si>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</si>
  <si>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</si>
  <si>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</si>
  <si>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</si>
  <si>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</si>
  <si>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</si>
  <si>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</si>
  <si>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</si>
  <si>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</si>
  <si>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</si>
  <si>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</si>
  <si>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</si>
  <si>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</si>
  <si>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</si>
  <si>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</si>
  <si>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</si>
  <si>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</si>
  <si>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</si>
  <si>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</si>
  <si>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</si>
  <si>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</si>
  <si>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</si>
  <si>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</si>
  <si>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</si>
  <si>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</si>
  <si>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</si>
  <si>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</si>
  <si>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</si>
  <si>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</si>
  <si>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</si>
  <si>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</si>
  <si>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</si>
  <si>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</si>
  <si>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</si>
  <si>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</si>
  <si>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</si>
  <si>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</si>
  <si>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</si>
  <si>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</si>
  <si>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</si>
  <si>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</si>
  <si>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</si>
  <si>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</si>
  <si>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</si>
  <si>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</si>
  <si>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</si>
  <si>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</si>
  <si>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</si>
  <si>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</si>
  <si>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</si>
  <si>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</si>
  <si>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</si>
  <si>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</si>
  <si>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</si>
  <si>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</si>
  <si>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</si>
  <si>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</si>
  <si>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</si>
  <si>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</si>
  <si>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</si>
  <si>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</si>
  <si>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</si>
  <si>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</si>
  <si>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</si>
  <si>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</si>
  <si>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</si>
  <si>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</si>
  <si>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</si>
  <si>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</si>
  <si>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</si>
  <si>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</si>
  <si>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</si>
  <si>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</si>
  <si>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</si>
  <si>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</si>
  <si>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</si>
  <si>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</si>
  <si>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</si>
  <si>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</si>
  <si>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</si>
  <si>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</si>
  <si>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</si>
  <si>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</si>
  <si>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</si>
  <si>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</si>
  <si>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</si>
  <si>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</si>
  <si>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</si>
  <si>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</si>
  <si>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</si>
  <si>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</si>
  <si>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</si>
  <si>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</si>
  <si>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</si>
  <si>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</si>
  <si>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</si>
  <si>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</si>
  <si>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</si>
  <si>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</si>
  <si>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</si>
  <si>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</si>
  <si>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</si>
  <si>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</si>
  <si>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</si>
  <si>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</si>
  <si>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</si>
  <si>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</si>
  <si>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</si>
  <si>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</si>
  <si>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</si>
  <si>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</si>
  <si>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</si>
  <si>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</si>
  <si>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</si>
  <si>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</si>
  <si>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</si>
  <si>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</si>
  <si>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</si>
  <si>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</si>
  <si>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</si>
  <si>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</si>
  <si>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</si>
  <si>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</si>
  <si>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</si>
  <si>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</si>
  <si>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</si>
  <si>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</si>
  <si>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</si>
  <si>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</si>
  <si>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</si>
  <si>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</si>
  <si>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</si>
  <si>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</si>
  <si>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</si>
  <si>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</si>
  <si>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</si>
  <si>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</si>
  <si>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</si>
  <si>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</si>
  <si>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</si>
  <si>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</si>
  <si>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</si>
  <si>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</si>
  <si>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</si>
  <si>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</si>
  <si>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</si>
  <si>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</si>
  <si>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</si>
  <si>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</si>
  <si>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</si>
  <si>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</si>
  <si>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</si>
  <si>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</si>
  <si>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</si>
  <si>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</si>
  <si>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</si>
  <si>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</si>
  <si>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</si>
  <si>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</si>
  <si>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</si>
  <si>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</si>
  <si>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</si>
  <si>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</si>
  <si>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</si>
  <si>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</si>
  <si>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</si>
  <si>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</si>
  <si>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</si>
  <si>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</si>
  <si>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</si>
  <si>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</si>
  <si>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</si>
  <si>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</si>
  <si>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</si>
  <si>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</si>
  <si>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</si>
  <si>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</si>
  <si>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</si>
  <si>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</si>
  <si>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</si>
  <si>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</si>
  <si>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</si>
  <si>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</si>
  <si>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</si>
  <si>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</si>
  <si>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</si>
  <si>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</si>
  <si>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</si>
  <si>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</si>
  <si>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</si>
  <si>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</si>
  <si>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</si>
  <si>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</si>
  <si>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</si>
  <si>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</si>
  <si>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</si>
  <si>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</si>
  <si>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</si>
  <si>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</si>
  <si>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</si>
  <si>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</si>
  <si>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</si>
  <si>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</si>
  <si>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</si>
  <si>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</si>
  <si>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</si>
  <si>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</si>
  <si>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</si>
  <si>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</si>
  <si>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</si>
  <si>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</si>
  <si>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</si>
  <si>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</si>
  <si>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</si>
  <si>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</si>
  <si>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</si>
  <si>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</si>
  <si>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</si>
  <si>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</si>
  <si>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</si>
  <si>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</si>
  <si>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</si>
  <si>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</si>
  <si>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</si>
  <si>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</si>
  <si>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</si>
  <si>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</si>
  <si>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</si>
  <si>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</si>
  <si>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</si>
  <si>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</si>
  <si>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</si>
  <si>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</si>
  <si>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</si>
  <si>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</si>
  <si>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</si>
  <si>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</si>
  <si>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</si>
  <si>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</si>
  <si>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</si>
  <si>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</si>
  <si>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</si>
  <si>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</si>
  <si>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</si>
  <si>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</si>
  <si>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</si>
  <si>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</si>
  <si>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</si>
  <si>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</si>
  <si>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</si>
  <si>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</si>
  <si>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</si>
  <si>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</si>
  <si>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</si>
  <si>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</si>
  <si>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</si>
  <si>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</si>
  <si>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</si>
  <si>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</si>
  <si>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</si>
  <si>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</si>
  <si>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</si>
  <si>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</si>
  <si>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</si>
  <si>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</si>
  <si>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</si>
  <si>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</si>
  <si>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</si>
  <si>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</si>
  <si>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</si>
  <si>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</si>
  <si>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</si>
  <si>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</si>
  <si>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</si>
  <si>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</si>
  <si>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</si>
  <si>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</si>
  <si>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</si>
  <si>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</si>
  <si>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</si>
  <si>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</si>
  <si>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</si>
  <si>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</si>
  <si>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</si>
  <si>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</si>
  <si>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</si>
  <si>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</si>
  <si>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</si>
  <si>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</si>
  <si>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</si>
  <si>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</si>
  <si>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</si>
  <si>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</si>
  <si>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</si>
  <si>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</si>
  <si>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</si>
  <si>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</si>
  <si>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</si>
  <si>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</si>
  <si>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</si>
  <si>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</si>
  <si>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</si>
  <si>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</si>
  <si>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</si>
  <si>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</si>
  <si>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</si>
  <si>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</si>
  <si>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</si>
  <si>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</si>
  <si>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</si>
  <si>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</si>
  <si>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</si>
  <si>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</si>
  <si>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</si>
  <si>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</si>
  <si>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</si>
  <si>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</si>
  <si>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</si>
  <si>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</si>
  <si>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</si>
  <si>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</si>
  <si>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</si>
  <si>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</si>
  <si>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</si>
  <si>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</si>
  <si>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</si>
  <si>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</si>
  <si>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</si>
  <si>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</si>
  <si>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</si>
  <si>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</si>
  <si>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</si>
  <si>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</si>
  <si>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</si>
  <si>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</si>
  <si>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</si>
  <si>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</si>
  <si>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</si>
  <si>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</si>
  <si>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</si>
  <si>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</si>
  <si>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</si>
  <si>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</si>
  <si>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</si>
  <si>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</si>
  <si>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</si>
  <si>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</si>
  <si>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</si>
  <si>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</si>
  <si>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</si>
  <si>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</si>
  <si>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</si>
  <si>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</si>
  <si>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</si>
  <si>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</si>
  <si>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</si>
  <si>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</si>
  <si>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</si>
  <si>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</si>
  <si>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</si>
  <si>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</si>
  <si>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</si>
  <si>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</si>
  <si>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</si>
  <si>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</si>
  <si>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</si>
  <si>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</si>
  <si>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</si>
  <si>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</si>
  <si>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</si>
  <si>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</si>
  <si>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</si>
  <si>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</si>
  <si>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</si>
  <si>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</si>
  <si>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</si>
  <si>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</si>
  <si>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</si>
  <si>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</si>
  <si>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</si>
  <si>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</si>
  <si>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</si>
  <si>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</si>
  <si>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</si>
  <si>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</si>
  <si>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</si>
  <si>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</si>
  <si>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</si>
  <si>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</si>
  <si>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</si>
  <si>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</si>
  <si>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</si>
  <si>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</si>
  <si>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</si>
  <si>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</si>
  <si>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</si>
  <si>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</si>
  <si>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</si>
  <si>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</si>
  <si>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</si>
  <si>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</si>
  <si>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</si>
  <si>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</si>
  <si>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</si>
  <si>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</si>
  <si>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</si>
  <si>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</si>
  <si>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</si>
  <si>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</si>
  <si>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</si>
  <si>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</si>
  <si>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</si>
  <si>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</si>
  <si>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</si>
  <si>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</si>
  <si>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</si>
  <si>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</si>
  <si>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</si>
  <si>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</si>
  <si>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</si>
  <si>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</si>
  <si>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</si>
  <si>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</si>
  <si>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</si>
  <si>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</si>
  <si>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</si>
  <si>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</si>
  <si>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</si>
  <si>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</si>
  <si>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</si>
  <si>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</si>
  <si>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</si>
  <si>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</si>
  <si>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</si>
  <si>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</si>
  <si>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</si>
  <si>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</si>
  <si>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</si>
  <si>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</si>
  <si>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</si>
  <si>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</si>
  <si>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</si>
  <si>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</si>
  <si>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</si>
  <si>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</si>
  <si>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</si>
  <si>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</si>
  <si>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</si>
  <si>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</si>
  <si>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</si>
  <si>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</si>
  <si>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</si>
  <si>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</si>
  <si>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</si>
  <si>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</si>
  <si>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</si>
  <si>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</si>
  <si>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</si>
  <si>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</si>
  <si>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</si>
  <si>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</si>
  <si>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</si>
  <si>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</si>
  <si>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</si>
  <si>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</si>
  <si>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</si>
  <si>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</si>
  <si>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</si>
  <si>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</si>
  <si>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</si>
  <si>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</si>
  <si>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</si>
  <si>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</si>
  <si>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</si>
  <si>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</si>
  <si>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</si>
  <si>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</si>
  <si>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</si>
  <si>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</si>
  <si>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</si>
  <si>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</si>
  <si>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</si>
  <si>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</si>
  <si>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</si>
  <si>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</si>
  <si>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</si>
  <si>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</si>
  <si>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</si>
  <si>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</si>
  <si>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</si>
  <si>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</si>
  <si>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</si>
  <si>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</si>
  <si>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</si>
  <si>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</si>
  <si>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</si>
  <si>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</si>
  <si>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</si>
  <si>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</si>
  <si>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</si>
  <si>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</si>
  <si>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</si>
  <si>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</si>
  <si>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</si>
  <si>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</si>
  <si>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</si>
  <si>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</si>
  <si>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</si>
  <si>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</si>
  <si>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</si>
  <si>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</si>
  <si>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</si>
  <si>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</si>
  <si>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</si>
  <si>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</si>
  <si>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</si>
  <si>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</si>
  <si>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</si>
  <si>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</si>
  <si>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</si>
  <si>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</si>
  <si>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</si>
  <si>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</si>
  <si>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</si>
  <si>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</si>
  <si>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</si>
  <si>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</si>
  <si>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</si>
  <si>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</si>
  <si>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</si>
  <si>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</si>
  <si>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</si>
  <si>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</si>
  <si>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</si>
  <si>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</si>
  <si>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</si>
  <si>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</si>
  <si>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</si>
  <si>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</si>
  <si>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</si>
  <si>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</si>
  <si>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</si>
  <si>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</si>
  <si>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</si>
  <si>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</si>
  <si>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</si>
  <si>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</si>
  <si>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</si>
  <si>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</si>
  <si>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</si>
  <si>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</si>
  <si>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</si>
  <si>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</si>
  <si>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</si>
  <si>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</si>
  <si>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</si>
  <si>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</si>
  <si>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</si>
  <si>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</si>
  <si>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</si>
  <si>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</si>
  <si>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</si>
  <si>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</si>
  <si>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</si>
  <si>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</si>
  <si>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</si>
  <si>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</si>
  <si>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</si>
  <si>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</si>
  <si>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</si>
  <si>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</si>
  <si>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</si>
  <si>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</si>
  <si>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</si>
  <si>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</si>
  <si>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</si>
  <si>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</si>
  <si>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</si>
  <si>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</si>
  <si>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</si>
  <si>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</si>
  <si>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</si>
  <si>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</si>
  <si>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</si>
  <si>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</si>
  <si>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</si>
  <si>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</si>
  <si>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</si>
  <si>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</si>
  <si>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</si>
  <si>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</si>
  <si>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</si>
  <si>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</si>
  <si>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</si>
  <si>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</si>
  <si>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</si>
  <si>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</si>
  <si>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</si>
  <si>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</si>
  <si>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</si>
  <si>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</si>
  <si>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</si>
  <si>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</si>
  <si>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</si>
  <si>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</si>
  <si>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</si>
  <si>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</si>
  <si>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</si>
  <si>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</si>
  <si>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</si>
  <si>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</si>
  <si>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</si>
  <si>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</si>
  <si>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</si>
  <si>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</si>
  <si>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</si>
  <si>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</si>
  <si>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</si>
  <si>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</si>
  <si>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</si>
  <si>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</si>
  <si>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</si>
  <si>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</si>
  <si>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</si>
  <si>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</si>
  <si>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</si>
  <si>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</si>
  <si>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</si>
  <si>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</si>
  <si>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</si>
  <si>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</si>
  <si>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</si>
  <si>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</si>
  <si>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</si>
  <si>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</si>
  <si>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</si>
  <si>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</si>
  <si>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</si>
  <si>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</si>
  <si>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</si>
  <si>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</si>
  <si>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</si>
  <si>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</si>
  <si>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</si>
  <si>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</si>
  <si>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</si>
  <si>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</si>
  <si>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</si>
  <si>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</si>
  <si>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</si>
  <si>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</si>
  <si>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</si>
  <si>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</si>
  <si>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</si>
  <si>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</si>
  <si>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</si>
  <si>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</si>
  <si>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</si>
  <si>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</si>
  <si>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</si>
  <si>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</si>
  <si>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</si>
  <si>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</si>
  <si>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</si>
  <si>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</si>
  <si>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</si>
  <si>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</si>
  <si>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</si>
  <si>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</si>
  <si>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</si>
  <si>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</si>
  <si>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</si>
  <si>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</si>
  <si>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</si>
  <si>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</si>
  <si>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</si>
  <si>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</si>
  <si>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</si>
  <si>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</si>
  <si>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</si>
  <si>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</si>
  <si>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</si>
  <si>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</si>
  <si>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</si>
  <si>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</si>
  <si>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</si>
  <si>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</si>
  <si>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</si>
  <si>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</si>
  <si>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</si>
  <si>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</si>
  <si>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</si>
  <si>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</si>
  <si>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</si>
  <si>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</si>
  <si>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</si>
  <si>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</si>
  <si>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</si>
  <si>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</si>
  <si>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</si>
  <si>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</si>
  <si>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</si>
  <si>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</si>
  <si>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</si>
  <si>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</si>
  <si>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</si>
  <si>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</si>
  <si>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</si>
  <si>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</si>
  <si>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</si>
  <si>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</si>
  <si>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</si>
  <si>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</si>
  <si>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</si>
  <si>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</si>
  <si>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</si>
  <si>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</si>
  <si>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</si>
  <si>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</si>
  <si>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</si>
  <si>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</si>
  <si>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</si>
  <si>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</si>
  <si>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</si>
  <si>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</si>
  <si>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</si>
  <si>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</si>
  <si>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</si>
  <si>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</si>
  <si>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</si>
  <si>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</si>
  <si>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</si>
  <si>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</si>
  <si>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</si>
  <si>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</si>
  <si>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</si>
  <si>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</si>
  <si>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</si>
  <si>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</si>
  <si>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</si>
  <si>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</si>
  <si>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</si>
  <si>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</si>
  <si>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</si>
  <si>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</si>
  <si>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</si>
  <si>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</si>
  <si>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</si>
  <si>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</si>
  <si>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</si>
  <si>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</si>
  <si>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</si>
  <si>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</si>
  <si>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</si>
  <si>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</si>
  <si>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</si>
  <si>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</si>
  <si>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</si>
  <si>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</si>
  <si>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</si>
  <si>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</si>
  <si>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</si>
  <si>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</si>
  <si>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</si>
  <si>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</si>
  <si>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</si>
  <si>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</si>
  <si>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</si>
  <si>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</si>
  <si>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</si>
  <si>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</si>
  <si>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</si>
  <si>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</si>
  <si>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</si>
  <si>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</si>
  <si>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</si>
  <si>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</si>
  <si>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</si>
  <si>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</si>
  <si>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</si>
  <si>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</si>
  <si>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</si>
  <si>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</si>
  <si>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</si>
  <si>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</si>
  <si>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</si>
  <si>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</si>
  <si>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</si>
  <si>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</si>
  <si>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</si>
  <si>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</si>
  <si>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</si>
  <si>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</si>
  <si>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</si>
  <si>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</si>
  <si>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</si>
  <si>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</si>
  <si>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</si>
  <si>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</si>
  <si>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</si>
  <si>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</si>
  <si>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</si>
  <si>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</si>
  <si>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</si>
  <si>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</si>
  <si>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</si>
  <si>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</si>
  <si>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</si>
  <si>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</si>
  <si>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</si>
  <si>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</si>
  <si>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</si>
  <si>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</si>
  <si>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</si>
  <si>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</si>
  <si>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</si>
  <si>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</si>
  <si>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</si>
  <si>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</si>
  <si>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</si>
  <si>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</si>
  <si>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</si>
  <si>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</si>
  <si>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</si>
  <si>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</si>
  <si>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</si>
  <si>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</si>
  <si>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</si>
  <si>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</si>
  <si>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</si>
  <si>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</si>
  <si>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</si>
  <si>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</si>
  <si>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</si>
  <si>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</si>
  <si>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</si>
  <si>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</si>
  <si>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</si>
  <si>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</si>
  <si>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</si>
  <si>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</si>
  <si>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</si>
  <si>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</si>
  <si>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</si>
  <si>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</si>
  <si>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</si>
  <si>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</si>
  <si>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</si>
  <si>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</si>
  <si>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</si>
  <si>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</si>
  <si>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</si>
  <si>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</si>
  <si>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</si>
  <si>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</si>
  <si>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</si>
  <si>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</si>
  <si>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</si>
  <si>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</si>
  <si>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</si>
  <si>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</si>
  <si>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</si>
  <si>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</si>
  <si>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</si>
  <si>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</si>
  <si>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</si>
  <si>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</si>
  <si>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</si>
  <si>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</si>
  <si>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</si>
  <si>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</si>
  <si>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</si>
  <si>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</si>
  <si>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</si>
  <si>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</si>
  <si>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</si>
  <si>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</si>
  <si>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</si>
  <si>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</si>
  <si>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</si>
  <si>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</si>
  <si>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</si>
  <si>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</si>
  <si>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</si>
  <si>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</si>
  <si>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</si>
  <si>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</si>
  <si>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</si>
  <si>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</si>
  <si>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</si>
  <si>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</si>
  <si>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</si>
  <si>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</si>
  <si>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</si>
  <si>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</si>
  <si>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</si>
  <si>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</si>
  <si>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</si>
  <si>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</si>
  <si>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</si>
  <si>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</si>
  <si>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</si>
  <si>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</si>
  <si>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</si>
  <si>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</si>
  <si>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</si>
  <si>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</si>
  <si>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</si>
  <si>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</si>
  <si>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</si>
  <si>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</si>
  <si>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</si>
  <si>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</si>
  <si>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</si>
  <si>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</si>
  <si>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</si>
  <si>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</si>
  <si>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</si>
  <si>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</si>
  <si>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</si>
  <si>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</si>
  <si>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</si>
  <si>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</si>
  <si>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</si>
  <si>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</si>
  <si>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</si>
  <si>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</si>
  <si>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</si>
  <si>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</si>
  <si>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</si>
  <si>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</si>
  <si>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</si>
  <si>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</si>
  <si>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</si>
  <si>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</si>
  <si>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</si>
  <si>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</si>
  <si>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</si>
  <si>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</si>
  <si>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</si>
  <si>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</si>
  <si>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</si>
  <si>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</si>
  <si>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</si>
  <si>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</si>
  <si>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</si>
  <si>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</si>
  <si>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</si>
  <si>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</si>
  <si>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</si>
  <si>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</si>
  <si>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</si>
  <si>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</si>
  <si>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</si>
  <si>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</si>
  <si>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</si>
  <si>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</si>
  <si>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</si>
  <si>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</si>
  <si>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</si>
  <si>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</si>
  <si>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</si>
  <si>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</si>
  <si>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</si>
  <si>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</si>
  <si>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</si>
  <si>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</si>
  <si>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</si>
  <si>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</si>
  <si>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</si>
  <si>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</si>
  <si>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</si>
  <si>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</si>
  <si>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</si>
  <si>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</si>
  <si>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</si>
  <si>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</si>
  <si>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</si>
  <si>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</si>
  <si>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</si>
  <si>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</si>
  <si>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</si>
  <si>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</si>
  <si>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</si>
  <si>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</si>
  <si>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</si>
  <si>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</si>
  <si>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</si>
  <si>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</si>
  <si>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</si>
  <si>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</si>
  <si>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</si>
  <si>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</si>
  <si>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</si>
  <si>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</si>
  <si>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</si>
  <si>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</si>
  <si>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</si>
  <si>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</si>
  <si>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</si>
  <si>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</si>
  <si>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</si>
  <si>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</si>
  <si>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</si>
  <si>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</si>
  <si>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</si>
  <si>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</si>
  <si>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</si>
  <si>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</si>
  <si>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</si>
  <si>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</si>
  <si>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</si>
  <si>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</si>
  <si>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</si>
  <si>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</si>
  <si>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</si>
  <si>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</si>
  <si>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</si>
  <si>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</si>
  <si>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</si>
  <si>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</si>
  <si>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</si>
  <si>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</si>
  <si>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</si>
  <si>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</si>
  <si>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</si>
  <si>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</si>
  <si>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</si>
  <si>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</si>
  <si>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</si>
  <si>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</si>
  <si>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</si>
  <si>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</si>
  <si>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</si>
  <si>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</si>
  <si>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</si>
  <si>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</si>
  <si>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</si>
  <si>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</si>
  <si>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</si>
  <si>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</si>
  <si>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</si>
  <si>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</si>
  <si>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</si>
  <si>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</si>
  <si>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</si>
  <si>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</si>
  <si>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</si>
  <si>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</si>
  <si>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</si>
  <si>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</si>
  <si>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</si>
  <si>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</si>
  <si>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</si>
  <si>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</si>
  <si>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</si>
  <si>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</si>
  <si>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</si>
  <si>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</si>
  <si>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</si>
  <si>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</si>
  <si>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</si>
  <si>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</si>
  <si>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</si>
  <si>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</si>
  <si>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</si>
  <si>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</si>
  <si>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</si>
  <si>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</si>
  <si>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</si>
  <si>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</si>
  <si>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</si>
  <si>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</si>
  <si>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</si>
  <si>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</si>
  <si>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</si>
  <si>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</si>
  <si>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</si>
  <si>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</si>
  <si>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</si>
  <si>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</si>
  <si>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</si>
  <si>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</si>
  <si>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</si>
  <si>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</si>
  <si>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</si>
  <si>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</si>
  <si>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</si>
  <si>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</si>
  <si>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</si>
  <si>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</si>
  <si>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</si>
  <si>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</si>
  <si>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</si>
  <si>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</si>
  <si>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</si>
  <si>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</si>
  <si>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</si>
  <si>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</si>
  <si>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</si>
  <si>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</si>
  <si>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</si>
  <si>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</si>
  <si>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</si>
  <si>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</si>
  <si>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</si>
  <si>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</si>
  <si>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</si>
  <si>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</si>
  <si>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</si>
  <si>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</si>
  <si>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</si>
  <si>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</si>
  <si>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</si>
  <si>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</si>
  <si>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</si>
  <si>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</si>
  <si>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</si>
  <si>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</si>
  <si>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</si>
  <si>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</si>
  <si>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</si>
  <si>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</si>
  <si>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</si>
  <si>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</si>
  <si>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</si>
  <si>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</si>
  <si>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</si>
  <si>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</si>
  <si>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</si>
  <si>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</si>
  <si>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</si>
  <si>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</si>
  <si>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</si>
  <si>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</si>
  <si>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</si>
  <si>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</si>
  <si>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</si>
  <si>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</si>
  <si>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</si>
  <si>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</si>
  <si>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</si>
  <si>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</si>
  <si>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</si>
  <si>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</si>
  <si>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</si>
  <si>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</si>
  <si>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</si>
  <si>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</si>
  <si>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</si>
  <si>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</si>
  <si>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</si>
  <si>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</si>
  <si>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</si>
  <si>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</si>
  <si>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</si>
  <si>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</si>
  <si>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</si>
  <si>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</si>
  <si>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</si>
  <si>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</si>
  <si>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</si>
  <si>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</si>
  <si>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</si>
  <si>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</si>
  <si>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</si>
  <si>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</si>
  <si>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</si>
  <si>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</si>
  <si>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</si>
  <si>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</si>
  <si>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</si>
  <si>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</si>
  <si>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</si>
  <si>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</si>
  <si>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</si>
  <si>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</si>
  <si>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</si>
  <si>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</si>
  <si>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</si>
  <si>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</si>
  <si>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</si>
  <si>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</si>
  <si>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</si>
  <si>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</si>
  <si>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</si>
  <si>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</si>
  <si>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</si>
  <si>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</si>
  <si>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</si>
  <si>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</si>
  <si>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</si>
  <si>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</si>
  <si>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</si>
  <si>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</si>
  <si>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</si>
  <si>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</si>
  <si>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</si>
  <si>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</si>
  <si>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</si>
  <si>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</si>
  <si>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</si>
  <si>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</si>
  <si>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</si>
  <si>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</si>
  <si>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</si>
  <si>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</si>
  <si>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</si>
  <si>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</si>
  <si>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</si>
  <si>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</si>
  <si>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</si>
  <si>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</si>
  <si>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</si>
  <si>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</si>
  <si>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</si>
  <si>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</si>
  <si>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</si>
  <si>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</si>
  <si>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</si>
  <si>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</si>
  <si>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</si>
  <si>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</si>
  <si>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</si>
  <si>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</si>
  <si>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</si>
  <si>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</si>
  <si>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</si>
  <si>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</si>
  <si>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</si>
  <si>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</si>
  <si>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</si>
  <si>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</si>
  <si>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</si>
  <si>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</si>
  <si>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</si>
  <si>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</si>
  <si>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</si>
  <si>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</si>
  <si>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</si>
  <si>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</si>
  <si>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</si>
  <si>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</si>
  <si>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</si>
  <si>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</si>
  <si>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</si>
  <si>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</si>
  <si>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</si>
  <si>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</si>
  <si>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</si>
  <si>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</si>
  <si>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</si>
  <si>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</si>
  <si>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</si>
  <si>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</si>
  <si>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</si>
  <si>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</si>
  <si>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</si>
  <si>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</si>
  <si>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</si>
  <si>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</si>
  <si>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</si>
  <si>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</si>
  <si>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</si>
  <si>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</si>
  <si>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</si>
  <si>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</si>
  <si>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</si>
  <si>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</si>
  <si>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</si>
  <si>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</si>
  <si>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</si>
  <si>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</si>
  <si>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</si>
  <si>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</si>
  <si>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</si>
  <si>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</si>
  <si>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</si>
  <si>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</si>
  <si>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</si>
  <si>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</si>
  <si>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</si>
  <si>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</si>
  <si>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</si>
  <si>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</si>
  <si>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</si>
  <si>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</si>
  <si>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</si>
  <si>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</si>
  <si>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</si>
  <si>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</si>
  <si>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</si>
  <si>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</si>
  <si>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</si>
  <si>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</si>
  <si>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</si>
  <si>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</si>
  <si>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</si>
  <si>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</si>
  <si>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</si>
  <si>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</si>
  <si>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</si>
  <si>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</si>
  <si>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</si>
  <si>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</si>
  <si>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</si>
  <si>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</si>
  <si>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</si>
  <si>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</si>
  <si>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</si>
  <si>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</si>
  <si>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</si>
  <si>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</si>
  <si>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</si>
  <si>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</si>
  <si>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</si>
  <si>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</si>
  <si>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</si>
  <si>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</si>
  <si>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</si>
  <si>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</si>
  <si>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</si>
  <si>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</si>
  <si>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</si>
  <si>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</si>
  <si>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</si>
  <si>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</si>
  <si>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</si>
  <si>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</si>
  <si>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</si>
  <si>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</si>
  <si>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</si>
  <si>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</si>
  <si>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</si>
  <si>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</si>
  <si>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</si>
  <si>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</si>
  <si>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</si>
  <si>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</si>
  <si>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</si>
  <si>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</si>
  <si>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</si>
  <si>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</si>
  <si>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</si>
  <si>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</si>
  <si>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</si>
  <si>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</si>
  <si>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</si>
  <si>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</si>
  <si>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</si>
  <si>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</si>
  <si>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</si>
  <si>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</si>
  <si>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</si>
  <si>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</si>
  <si>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</si>
  <si>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</si>
  <si>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</si>
  <si>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</si>
  <si>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</si>
  <si>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</si>
  <si>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</si>
  <si>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</si>
  <si>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</si>
  <si>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</si>
  <si>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</si>
  <si>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</si>
  <si>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</si>
  <si>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</si>
  <si>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</si>
  <si>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</si>
  <si>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</si>
  <si>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</si>
  <si>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</si>
  <si>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</si>
  <si>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</si>
  <si>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</si>
  <si>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</si>
  <si>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</si>
  <si>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</si>
  <si>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</si>
  <si>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</si>
  <si>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</si>
  <si>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</si>
  <si>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</si>
  <si>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</si>
  <si>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</si>
  <si>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</si>
  <si>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</si>
  <si>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</si>
  <si>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</si>
  <si>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</si>
  <si>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</si>
  <si>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</si>
  <si>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</si>
  <si>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</si>
  <si>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</si>
  <si>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</si>
  <si>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</si>
  <si>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</si>
  <si>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</si>
  <si>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</si>
  <si>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</si>
  <si>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</si>
  <si>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</si>
  <si>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</si>
  <si>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</si>
  <si>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</si>
  <si>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</si>
  <si>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</si>
  <si>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</si>
  <si>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</si>
  <si>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</si>
  <si>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</si>
  <si>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</si>
  <si>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</si>
  <si>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</si>
  <si>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</si>
  <si>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</si>
  <si>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</si>
  <si>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</si>
  <si>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</si>
  <si>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</si>
  <si>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</si>
  <si>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</si>
  <si>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</si>
  <si>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</si>
  <si>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</si>
  <si>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</si>
  <si>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</si>
  <si>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</si>
  <si>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</si>
  <si>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</si>
  <si>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</si>
  <si>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</si>
  <si>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</si>
  <si>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</si>
  <si>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</si>
  <si>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</si>
  <si>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</si>
  <si>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</si>
  <si>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</si>
  <si>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</si>
  <si>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</si>
  <si>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</si>
  <si>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</si>
  <si>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</si>
  <si>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</si>
  <si>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</si>
  <si>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</si>
  <si>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</si>
  <si>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</si>
  <si>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</si>
  <si>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</si>
  <si>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</si>
  <si>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</si>
  <si>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</si>
  <si>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</si>
  <si>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</si>
  <si>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</si>
  <si>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</si>
  <si>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</si>
  <si>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</si>
  <si>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</si>
  <si>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</si>
  <si>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</si>
  <si>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</si>
  <si>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</si>
  <si>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</si>
  <si>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</si>
  <si>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</si>
  <si>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</si>
  <si>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</si>
  <si>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</si>
  <si>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</si>
  <si>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</si>
  <si>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</si>
  <si>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</si>
  <si>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</si>
  <si>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</si>
  <si>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</si>
  <si>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</si>
  <si>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</si>
  <si>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</si>
  <si>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</si>
  <si>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</si>
  <si>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</si>
  <si>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</si>
  <si>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</si>
  <si>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</si>
  <si>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</si>
  <si>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</si>
  <si>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</si>
  <si>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</si>
  <si>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</si>
  <si>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</si>
  <si>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</si>
  <si>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</si>
  <si>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</si>
  <si>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</si>
  <si>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</si>
  <si>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</si>
  <si>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</si>
  <si>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</si>
  <si>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</si>
  <si>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</si>
  <si>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</si>
  <si>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</si>
  <si>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</si>
  <si>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</si>
  <si>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</si>
  <si>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</si>
  <si>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</si>
  <si>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</si>
  <si>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</si>
  <si>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</si>
  <si>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</si>
  <si>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</si>
  <si>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</si>
  <si>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</si>
  <si>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</si>
  <si>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</si>
  <si>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</si>
  <si>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</si>
  <si>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</si>
  <si>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</si>
  <si>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</si>
  <si>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</si>
  <si>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</si>
  <si>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</si>
  <si>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</si>
  <si>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</si>
  <si>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</si>
  <si>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</si>
  <si>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</si>
  <si>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</si>
  <si>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</si>
  <si>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</si>
  <si>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</si>
  <si>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</si>
  <si>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</si>
  <si>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</si>
  <si>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</si>
  <si>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</si>
  <si>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</si>
  <si>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</si>
  <si>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</si>
  <si>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</si>
  <si>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</si>
  <si>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</si>
  <si>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</si>
  <si>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</si>
  <si>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</si>
  <si>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</si>
  <si>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</si>
  <si>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</si>
  <si>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</si>
  <si>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</si>
  <si>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</si>
  <si>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</si>
  <si>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</si>
  <si>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</si>
  <si>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</si>
  <si>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</si>
  <si>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</si>
  <si>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</si>
  <si>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</si>
  <si>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</si>
  <si>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</si>
  <si>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</si>
  <si>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</si>
  <si>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</si>
  <si>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</si>
  <si>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</si>
  <si>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</si>
  <si>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</si>
  <si>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</si>
  <si>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</si>
  <si>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</si>
  <si>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</si>
  <si>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</si>
  <si>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</si>
  <si>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</si>
  <si>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</si>
  <si>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</si>
  <si>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</si>
  <si>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</si>
  <si>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</si>
  <si>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</si>
  <si>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</si>
  <si>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</si>
  <si>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</si>
  <si>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</si>
  <si>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</si>
  <si>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</si>
  <si>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</si>
  <si>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</si>
  <si>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</si>
  <si>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</si>
  <si>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</si>
  <si>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</si>
  <si>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</si>
  <si>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</si>
  <si>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</si>
  <si>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</si>
  <si>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</si>
  <si>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</si>
  <si>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</si>
  <si>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</si>
  <si>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</si>
  <si>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</si>
  <si>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</si>
  <si>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</si>
  <si>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</si>
  <si>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</si>
  <si>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</si>
  <si>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</si>
  <si>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</si>
  <si>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</si>
  <si>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</si>
  <si>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</si>
  <si>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</si>
  <si>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</si>
  <si>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</si>
  <si>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</si>
  <si>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</si>
  <si>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</si>
  <si>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</si>
  <si>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</si>
  <si>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</si>
  <si>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</si>
  <si>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</si>
  <si>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</si>
  <si>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</si>
  <si>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</si>
  <si>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</si>
  <si>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</si>
  <si>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</si>
  <si>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</si>
  <si>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</si>
  <si>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</si>
  <si>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</si>
  <si>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</si>
  <si>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</si>
  <si>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</si>
  <si>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</si>
  <si>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</si>
  <si>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</si>
  <si>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</si>
  <si>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</si>
  <si>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</si>
  <si>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</si>
  <si>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</si>
  <si>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</si>
  <si>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</si>
  <si>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</si>
  <si>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</si>
  <si>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</si>
  <si>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</si>
  <si>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</si>
  <si>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</si>
  <si>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</si>
  <si>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</si>
  <si>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</si>
  <si>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</si>
  <si>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</si>
  <si>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</si>
  <si>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</si>
  <si>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</si>
  <si>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</si>
  <si>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</si>
  <si>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</si>
  <si>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</si>
  <si>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</si>
  <si>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</si>
  <si>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</si>
  <si>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</si>
  <si>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</si>
  <si>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</si>
  <si>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</si>
  <si>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</si>
  <si>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</si>
  <si>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</si>
  <si>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</si>
  <si>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</si>
  <si>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</si>
  <si>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</si>
  <si>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</si>
  <si>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</si>
  <si>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</si>
  <si>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</si>
  <si>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</si>
  <si>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</si>
  <si>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</si>
  <si>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</si>
  <si>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</si>
  <si>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</si>
  <si>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</si>
  <si>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</si>
  <si>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</si>
  <si>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</si>
  <si>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</si>
  <si>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</si>
  <si>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</si>
  <si>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</si>
  <si>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</si>
  <si>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</si>
  <si>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</si>
  <si>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</si>
  <si>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</si>
  <si>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</si>
  <si>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</si>
  <si>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</si>
  <si>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</si>
  <si>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</si>
  <si>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</si>
  <si>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</si>
  <si>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</si>
  <si>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</si>
  <si>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</si>
  <si>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</si>
  <si>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</si>
  <si>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</si>
  <si>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</si>
  <si>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</si>
  <si>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</si>
  <si>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</si>
  <si>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</si>
  <si>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</si>
  <si>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</si>
  <si>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</si>
  <si>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</si>
  <si>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</si>
  <si>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</si>
  <si>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</si>
  <si>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</si>
  <si>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</si>
  <si>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</si>
  <si>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</si>
  <si>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</si>
  <si>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</si>
  <si>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</si>
  <si>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</si>
  <si>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</si>
  <si>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</si>
  <si>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</si>
  <si>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</si>
  <si>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</si>
  <si>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</si>
  <si>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</si>
  <si>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</si>
  <si>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</si>
  <si>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</si>
  <si>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</si>
  <si>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</si>
  <si>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</si>
  <si>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</si>
  <si>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</si>
  <si>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</si>
  <si>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</si>
  <si>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</si>
  <si>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</si>
  <si>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</si>
  <si>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</si>
  <si>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</si>
  <si>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</si>
  <si>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</si>
  <si>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</si>
  <si>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</si>
  <si>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</si>
  <si>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</si>
  <si>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</si>
  <si>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</si>
  <si>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</si>
  <si>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</si>
  <si>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</si>
  <si>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</si>
  <si>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</si>
  <si>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</si>
  <si>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</si>
  <si>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</si>
  <si>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</si>
  <si>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</si>
  <si>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</si>
  <si>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</si>
  <si>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</si>
  <si>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</si>
  <si>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</si>
  <si>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</si>
  <si>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</si>
  <si>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</si>
  <si>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</si>
  <si>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</si>
  <si>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</si>
  <si>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</si>
  <si>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</si>
  <si>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</si>
  <si>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</si>
  <si>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</si>
  <si>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</si>
  <si>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</si>
  <si>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</si>
  <si>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</si>
  <si>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</si>
  <si>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</si>
  <si>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</si>
  <si>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</si>
  <si>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</si>
  <si>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</si>
  <si>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</si>
  <si>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</si>
  <si>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</si>
  <si>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</si>
  <si>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</si>
  <si>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</si>
  <si>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</si>
  <si>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</si>
  <si>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</si>
  <si>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</si>
  <si>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</si>
  <si>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</si>
  <si>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</si>
  <si>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</si>
  <si>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</si>
  <si>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</si>
  <si>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</si>
  <si>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</si>
  <si>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</si>
  <si>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</si>
  <si>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</si>
  <si>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</si>
  <si>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</si>
  <si>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</si>
  <si>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</si>
  <si>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</si>
  <si>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</si>
  <si>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</si>
  <si>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</si>
  <si>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</si>
  <si>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</si>
  <si>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</si>
  <si>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</si>
  <si>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</si>
  <si>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</si>
  <si>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</si>
  <si>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</si>
  <si>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</si>
  <si>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</si>
  <si>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</si>
  <si>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</si>
  <si>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</si>
  <si>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</si>
  <si>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</si>
  <si>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</si>
  <si>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</si>
  <si>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</si>
  <si>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</si>
  <si>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</si>
  <si>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</si>
  <si>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</si>
  <si>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</si>
  <si>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</si>
  <si>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</si>
  <si>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</si>
  <si>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</si>
  <si>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</si>
  <si>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</si>
  <si>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</si>
  <si>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</si>
  <si>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</si>
  <si>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</si>
  <si>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</si>
  <si>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</si>
  <si>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</si>
  <si>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</si>
  <si>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</si>
  <si>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</si>
  <si>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</si>
  <si>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</si>
  <si>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</si>
  <si>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</si>
  <si>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</si>
  <si>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</si>
  <si>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</si>
  <si>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</si>
  <si>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</si>
  <si>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</si>
  <si>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</si>
  <si>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</si>
  <si>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</si>
  <si>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</si>
  <si>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</si>
  <si>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</si>
  <si>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</si>
  <si>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</si>
  <si>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</si>
  <si>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</si>
  <si>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</si>
  <si>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</si>
  <si>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</si>
  <si>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</si>
  <si>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</si>
  <si>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</si>
  <si>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</si>
  <si>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</si>
  <si>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</si>
  <si>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</si>
  <si>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</si>
  <si>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</si>
  <si>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</si>
  <si>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</si>
  <si>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</si>
  <si>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</si>
  <si>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</si>
  <si>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</si>
  <si>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</si>
  <si>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</si>
  <si>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</si>
  <si>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</si>
  <si>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</si>
  <si>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</si>
  <si>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</si>
  <si>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</si>
  <si>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</si>
  <si>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</si>
  <si>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</si>
  <si>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</si>
  <si>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</si>
  <si>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</si>
  <si>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</si>
  <si>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</si>
  <si>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</si>
  <si>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</si>
  <si>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</si>
  <si>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</si>
  <si>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</si>
  <si>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</si>
  <si>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</si>
  <si>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</si>
  <si>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</si>
  <si>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</si>
  <si>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</si>
  <si>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</si>
  <si>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</si>
  <si>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</si>
  <si>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</si>
  <si>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</si>
  <si>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</si>
  <si>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</si>
  <si>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</si>
  <si>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</si>
  <si>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</si>
  <si>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</si>
  <si>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</si>
  <si>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</si>
  <si>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</si>
  <si>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</si>
  <si>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</si>
  <si>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</si>
  <si>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</si>
  <si>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</si>
  <si>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</si>
  <si>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</si>
  <si>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</si>
  <si>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</si>
  <si>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</si>
  <si>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</si>
  <si>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</si>
  <si>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</si>
  <si>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</si>
  <si>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</si>
  <si>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</si>
  <si>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</si>
  <si>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</si>
  <si>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</si>
  <si>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</si>
  <si>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</si>
  <si>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</si>
  <si>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</si>
  <si>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</si>
  <si>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</si>
  <si>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</si>
  <si>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</si>
  <si>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</si>
  <si>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</si>
  <si>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</si>
  <si>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</si>
  <si>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</si>
  <si>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</si>
  <si>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</si>
  <si>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</si>
  <si>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</si>
  <si>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</si>
  <si>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</si>
  <si>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</si>
  <si>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</si>
  <si>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</si>
  <si>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</si>
  <si>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</si>
  <si>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</si>
  <si>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</si>
  <si>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</si>
  <si>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</si>
  <si>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</si>
  <si>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</si>
  <si>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</si>
  <si>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</si>
  <si>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</si>
  <si>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</si>
  <si>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</si>
  <si>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</si>
  <si>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</si>
  <si>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</si>
  <si>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</si>
  <si>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</si>
  <si>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</si>
  <si>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</si>
  <si>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</si>
  <si>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</si>
  <si>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</si>
  <si>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</si>
  <si>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</si>
  <si>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</si>
  <si>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</si>
  <si>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</si>
  <si>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</si>
  <si>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</si>
  <si>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</si>
  <si>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</si>
  <si>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</si>
  <si>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</si>
  <si>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</si>
  <si>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</si>
  <si>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</si>
  <si>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</si>
  <si>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</si>
  <si>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</si>
  <si>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</si>
  <si>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</si>
  <si>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</si>
  <si>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</si>
  <si>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</si>
  <si>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</si>
  <si>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</si>
  <si>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</si>
  <si>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</si>
  <si>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</si>
  <si>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</si>
  <si>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</si>
  <si>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</si>
  <si>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</si>
  <si>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</si>
  <si>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</si>
  <si>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</si>
  <si>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</si>
  <si>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</si>
  <si>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</si>
  <si>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</si>
  <si>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</si>
  <si>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</si>
  <si>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</si>
  <si>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</si>
  <si>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</si>
  <si>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</si>
  <si>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</si>
  <si>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</si>
  <si>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</si>
  <si>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</si>
  <si>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</si>
  <si>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</si>
  <si>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</si>
  <si>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</si>
  <si>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</si>
  <si>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</si>
  <si>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</si>
  <si>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</si>
  <si>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</si>
  <si>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</si>
  <si>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</si>
  <si>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</si>
  <si>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</si>
  <si>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</si>
  <si>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</si>
  <si>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</si>
  <si>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</si>
  <si>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</si>
  <si>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</si>
  <si>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</si>
  <si>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</si>
  <si>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</si>
  <si>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</si>
  <si>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</si>
  <si>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</si>
  <si>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</si>
  <si>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</si>
  <si>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</si>
  <si>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</si>
  <si>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</si>
  <si>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</si>
  <si>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</si>
  <si>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</si>
  <si>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</si>
  <si>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</si>
  <si>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</si>
  <si>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</si>
  <si>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</si>
  <si>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</si>
  <si>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</si>
  <si>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</si>
  <si>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</si>
  <si>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</si>
  <si>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</si>
  <si>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</si>
  <si>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</si>
  <si>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</si>
  <si>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</si>
  <si>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</si>
  <si>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</si>
  <si>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</si>
  <si>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</si>
  <si>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</si>
  <si>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</si>
  <si>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</si>
  <si>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</si>
  <si>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</si>
  <si>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</si>
  <si>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</si>
  <si>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</si>
  <si>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</si>
  <si>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</si>
  <si>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</si>
  <si>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</si>
  <si>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</si>
  <si>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</si>
  <si>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</si>
  <si>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</si>
  <si>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</si>
  <si>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</si>
  <si>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</si>
  <si>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</si>
  <si>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</si>
  <si>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</si>
  <si>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</si>
  <si>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</si>
  <si>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</si>
  <si>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</si>
  <si>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</si>
  <si>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</si>
  <si>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</si>
  <si>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</si>
  <si>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</si>
  <si>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</si>
  <si>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</si>
  <si>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</si>
  <si>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</si>
  <si>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</si>
  <si>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</si>
  <si>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</si>
  <si>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</si>
  <si>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</si>
  <si>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</si>
  <si>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</si>
  <si>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</si>
  <si>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</si>
  <si>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</si>
  <si>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</si>
  <si>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</si>
  <si>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</si>
  <si>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</si>
  <si>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</si>
  <si>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</si>
  <si>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</si>
  <si>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</si>
  <si>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</si>
  <si>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</si>
  <si>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</si>
  <si>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</si>
  <si>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</si>
  <si>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</si>
  <si>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</si>
  <si>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</si>
  <si>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</si>
  <si>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</si>
  <si>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</si>
  <si>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</si>
  <si>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</si>
  <si>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</si>
  <si>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</si>
  <si>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</si>
  <si>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</si>
  <si>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</si>
  <si>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</si>
  <si>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</si>
  <si>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</si>
  <si>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</si>
  <si>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</si>
  <si>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</si>
  <si>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</si>
  <si>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</si>
  <si>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</si>
  <si>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</si>
  <si>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</si>
  <si>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</si>
  <si>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</si>
  <si>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</si>
  <si>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</si>
  <si>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</si>
  <si>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</si>
  <si>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</si>
  <si>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</si>
  <si>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</si>
  <si>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</si>
  <si>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</si>
  <si>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</si>
  <si>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</si>
  <si>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</si>
  <si>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</si>
  <si>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</si>
  <si>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</si>
  <si>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</si>
  <si>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</si>
  <si>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</si>
  <si>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</si>
  <si>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</si>
  <si>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</si>
  <si>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</si>
  <si>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</si>
  <si>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</si>
  <si>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</si>
  <si>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</si>
  <si>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</si>
  <si>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</si>
  <si>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</si>
  <si>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</si>
  <si>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</si>
  <si>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</si>
  <si>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</si>
  <si>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</si>
  <si>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</si>
  <si>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</si>
  <si>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</si>
  <si>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</si>
  <si>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</si>
  <si>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</si>
  <si>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</si>
  <si>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</si>
  <si>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</si>
  <si>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</si>
  <si>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</si>
  <si>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</si>
  <si>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</si>
  <si>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</si>
  <si>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</si>
  <si>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</si>
  <si>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</si>
  <si>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</si>
  <si>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</si>
  <si>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</si>
  <si>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</si>
  <si>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</si>
  <si>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</si>
  <si>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</si>
  <si>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</si>
  <si>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</si>
  <si>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</si>
  <si>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</si>
  <si>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</si>
  <si>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</si>
  <si>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</si>
  <si>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</si>
  <si>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</si>
  <si>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</si>
  <si>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</si>
  <si>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</si>
  <si>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</si>
  <si>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</si>
  <si>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</si>
  <si>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</si>
  <si>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</si>
  <si>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</si>
  <si>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</si>
  <si>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</si>
  <si>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</si>
  <si>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</si>
  <si>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</si>
  <si>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</si>
  <si>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</si>
  <si>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</si>
  <si>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</si>
  <si>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</si>
  <si>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</si>
  <si>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</si>
  <si>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</si>
  <si>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</si>
  <si>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</si>
  <si>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</si>
  <si>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</si>
  <si>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</si>
  <si>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</si>
  <si>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</si>
  <si>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</si>
  <si>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</si>
  <si>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</si>
  <si>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</si>
  <si>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</si>
  <si>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</si>
  <si>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</si>
  <si>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</si>
  <si>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</si>
  <si>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</si>
  <si>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</si>
  <si>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</si>
  <si>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</si>
  <si>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</si>
  <si>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</si>
  <si>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</si>
  <si>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</si>
  <si>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</si>
  <si>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</si>
  <si>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</si>
  <si>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</si>
  <si>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</si>
  <si>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</si>
  <si>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</si>
  <si>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</si>
  <si>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</si>
  <si>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</si>
  <si>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</si>
  <si>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</si>
  <si>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</si>
  <si>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</si>
  <si>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</si>
  <si>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</si>
  <si>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</si>
  <si>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</si>
  <si>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</si>
  <si>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</si>
  <si>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</si>
  <si>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</si>
  <si>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</si>
  <si>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</si>
  <si>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</si>
  <si>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</si>
  <si>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</si>
  <si>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</si>
  <si>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</si>
  <si>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</si>
  <si>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</si>
  <si>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</si>
  <si>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</si>
  <si>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</si>
  <si>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</si>
  <si>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</si>
  <si>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</si>
  <si>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</si>
  <si>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</si>
  <si>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</si>
  <si>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</si>
  <si>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</si>
  <si>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</si>
  <si>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</si>
  <si>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</si>
  <si>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</si>
  <si>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</si>
  <si>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</si>
  <si>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</si>
  <si>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</si>
  <si>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</si>
  <si>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</si>
  <si>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</si>
  <si>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</si>
  <si>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</si>
  <si>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</si>
  <si>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</si>
  <si>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</si>
  <si>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</si>
  <si>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</si>
  <si>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</si>
  <si>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</si>
  <si>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</si>
  <si>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</si>
  <si>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</si>
  <si>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</si>
  <si>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</si>
  <si>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</si>
  <si>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</si>
  <si>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</si>
  <si>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</si>
  <si>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</si>
  <si>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</si>
  <si>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</si>
  <si>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</si>
  <si>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</si>
  <si>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</si>
  <si>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</si>
  <si>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</si>
  <si>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</si>
  <si>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</si>
  <si>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</si>
  <si>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</si>
  <si>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</si>
  <si>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</si>
  <si>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</si>
  <si>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</si>
  <si>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</si>
  <si>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</si>
  <si>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</si>
  <si>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</si>
  <si>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</si>
  <si>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</si>
  <si>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</si>
  <si>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</si>
  <si>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</si>
  <si>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</si>
  <si>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</si>
  <si>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</si>
  <si>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</si>
  <si>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</si>
  <si>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</si>
  <si>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</si>
  <si>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</si>
  <si>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</si>
  <si>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</si>
  <si>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</si>
  <si>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</si>
  <si>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</si>
  <si>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</si>
  <si>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</si>
  <si>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</si>
  <si>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</si>
  <si>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</si>
  <si>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</si>
  <si>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</si>
  <si>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</si>
  <si>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</si>
  <si>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</si>
  <si>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</si>
  <si>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</si>
  <si>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</si>
  <si>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</si>
  <si>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</si>
  <si>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</si>
  <si>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</si>
  <si>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</si>
  <si>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</si>
  <si>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</si>
  <si>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</si>
  <si>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</si>
  <si>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</si>
  <si>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</si>
  <si>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</si>
  <si>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</si>
  <si>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</si>
  <si>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</si>
  <si>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</si>
  <si>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</si>
  <si>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</si>
  <si>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</si>
  <si>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</si>
  <si>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</si>
  <si>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</si>
  <si>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</si>
  <si>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</si>
  <si>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</si>
  <si>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</si>
  <si>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</si>
  <si>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</si>
  <si>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</si>
  <si>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</si>
  <si>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</si>
  <si>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</si>
  <si>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</si>
  <si>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</si>
  <si>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</si>
  <si>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</si>
  <si>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</si>
  <si>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</si>
  <si>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</si>
  <si>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</si>
  <si>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</si>
  <si>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</si>
  <si>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</si>
  <si>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</si>
  <si>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</si>
  <si>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</si>
  <si>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</si>
  <si>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</si>
  <si>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</si>
  <si>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</si>
  <si>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</si>
  <si>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</si>
  <si>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</si>
  <si>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</si>
  <si>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</si>
  <si>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</si>
  <si>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</si>
  <si>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</si>
  <si>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</si>
  <si>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</si>
  <si>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</si>
  <si>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</si>
  <si>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</si>
  <si>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</si>
  <si>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</si>
  <si>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</si>
  <si>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</si>
  <si>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</si>
  <si>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</si>
  <si>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</si>
  <si>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</si>
  <si>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</si>
  <si>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</si>
  <si>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</si>
  <si>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</si>
  <si>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</si>
  <si>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</si>
  <si>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</si>
  <si>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</si>
  <si>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</si>
  <si>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</si>
  <si>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</si>
  <si>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</si>
  <si>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</si>
  <si>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</si>
  <si>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</si>
  <si>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</si>
  <si>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</si>
  <si>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</si>
  <si>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</si>
  <si>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</si>
  <si>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</si>
  <si>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</si>
  <si>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</si>
  <si>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</si>
  <si>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</si>
  <si>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</si>
  <si>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</si>
  <si>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</si>
  <si>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</si>
  <si>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</si>
  <si>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</si>
  <si>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</si>
  <si>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</si>
  <si>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</si>
  <si>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</si>
  <si>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</si>
  <si>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</si>
  <si>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</si>
  <si>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</si>
  <si>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</si>
  <si>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</si>
  <si>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</si>
  <si>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</si>
  <si>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</si>
  <si>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</si>
  <si>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</si>
  <si>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</si>
  <si>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</si>
  <si>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</si>
  <si>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</si>
  <si>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</si>
  <si>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</si>
  <si>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</si>
  <si>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</si>
  <si>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</si>
  <si>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</si>
  <si>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</si>
  <si>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</si>
  <si>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</si>
  <si>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</si>
  <si>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</si>
  <si>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</si>
  <si>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</si>
  <si>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</si>
  <si>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</si>
  <si>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</si>
  <si>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</si>
  <si>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</si>
  <si>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</si>
  <si>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</si>
  <si>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</si>
  <si>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</si>
  <si>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</si>
  <si>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</si>
  <si>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</si>
  <si>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</si>
  <si>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</si>
  <si>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</si>
  <si>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</si>
  <si>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</si>
  <si>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</si>
  <si>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</si>
  <si>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</si>
  <si>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</si>
  <si>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</si>
  <si>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</si>
  <si>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</si>
  <si>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</si>
  <si>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</si>
  <si>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</si>
  <si>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</si>
  <si>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</si>
  <si>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</si>
  <si>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</si>
  <si>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</si>
  <si>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</si>
  <si>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</si>
  <si>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</si>
  <si>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</si>
  <si>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</si>
  <si>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</si>
  <si>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</si>
  <si>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</si>
  <si>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</si>
  <si>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</si>
  <si>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</si>
  <si>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</si>
  <si>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</si>
  <si>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</si>
  <si>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</si>
  <si>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</si>
  <si>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</si>
  <si>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</si>
  <si>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</si>
  <si>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</si>
  <si>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</si>
  <si>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</si>
  <si>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</si>
  <si>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</si>
  <si>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</si>
  <si>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</si>
  <si>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</si>
  <si>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</si>
  <si>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</si>
  <si>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</si>
  <si>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</si>
  <si>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</si>
  <si>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</si>
  <si>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</si>
  <si>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</si>
  <si>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</si>
  <si>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</si>
  <si>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</si>
  <si>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</si>
  <si>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</si>
  <si>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</si>
  <si>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</si>
  <si>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</si>
  <si>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</si>
  <si>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</si>
  <si>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</si>
  <si>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</si>
  <si>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</si>
  <si>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</si>
  <si>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</si>
  <si>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</si>
  <si>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</si>
  <si>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</si>
  <si>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</si>
  <si>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</si>
  <si>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</si>
  <si>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</si>
  <si>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</si>
  <si>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</si>
  <si>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</si>
  <si>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</si>
  <si>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</si>
  <si>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</si>
  <si>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</si>
  <si>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</si>
  <si>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</si>
  <si>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</si>
  <si>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</si>
  <si>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</si>
  <si>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</si>
  <si>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</si>
  <si>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</si>
  <si>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</si>
  <si>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</si>
  <si>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</si>
  <si>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</si>
  <si>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</si>
  <si>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</si>
  <si>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</si>
  <si>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</si>
  <si>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</si>
  <si>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</si>
  <si>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</si>
  <si>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</si>
  <si>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</si>
  <si>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</si>
  <si>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</si>
  <si>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</si>
  <si>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</si>
  <si>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</si>
  <si>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</si>
  <si>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</si>
  <si>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</si>
  <si>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</si>
  <si>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</si>
  <si>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</si>
  <si>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</si>
  <si>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</si>
  <si>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</si>
  <si>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</si>
  <si>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</si>
  <si>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</si>
  <si>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</si>
  <si>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</si>
  <si>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</si>
  <si>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</si>
  <si>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</si>
  <si>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</si>
  <si>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</si>
  <si>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</si>
  <si>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</si>
  <si>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</si>
  <si>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</si>
  <si>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</si>
  <si>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</si>
  <si>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</si>
  <si>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</si>
  <si>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</si>
  <si>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</si>
  <si>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</si>
  <si>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</si>
  <si>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</si>
  <si>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</si>
  <si>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</si>
  <si>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</si>
  <si>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</si>
  <si>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</si>
  <si>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</si>
  <si>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</si>
  <si>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</si>
  <si>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</si>
  <si>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</si>
  <si>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</si>
  <si>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</si>
  <si>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</si>
  <si>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</si>
  <si>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</si>
  <si>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</si>
  <si>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</si>
  <si>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</si>
  <si>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</si>
  <si>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</si>
  <si>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</si>
  <si>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</si>
  <si>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</si>
  <si>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</si>
  <si>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</si>
  <si>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</si>
  <si>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</si>
  <si>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</si>
  <si>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</si>
  <si>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</si>
  <si>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</si>
  <si>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</si>
  <si>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</si>
  <si>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</si>
  <si>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</si>
  <si>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</si>
  <si>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</si>
  <si>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</si>
  <si>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</si>
  <si>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</si>
  <si>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</si>
  <si>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</si>
  <si>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</si>
  <si>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</si>
  <si>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</si>
  <si>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</si>
  <si>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</si>
  <si>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</si>
  <si>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</si>
  <si>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</si>
  <si>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</si>
  <si>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</si>
  <si>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</si>
  <si>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</si>
  <si>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</si>
  <si>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</si>
  <si>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</si>
  <si>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</si>
  <si>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</si>
  <si>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</si>
  <si>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</si>
  <si>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</si>
  <si>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</si>
  <si>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</si>
  <si>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</si>
  <si>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</si>
  <si>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</si>
  <si>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</si>
  <si>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</si>
  <si>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</si>
  <si>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</si>
  <si>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</si>
  <si>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</si>
  <si>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</si>
  <si>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</si>
  <si>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</si>
  <si>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</si>
  <si>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</si>
  <si>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</si>
  <si>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</si>
  <si>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</si>
  <si>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</si>
  <si>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</si>
  <si>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</si>
  <si>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</si>
  <si>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</si>
  <si>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</si>
  <si>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</si>
  <si>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</si>
  <si>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</si>
  <si>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</si>
  <si>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</si>
  <si>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</si>
  <si>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</si>
  <si>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</si>
  <si>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</si>
  <si>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</si>
  <si>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</si>
  <si>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</si>
  <si>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</si>
  <si>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</si>
  <si>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</si>
  <si>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</si>
  <si>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</si>
  <si>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</si>
  <si>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</si>
  <si>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</si>
  <si>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</si>
  <si>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</si>
  <si>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</si>
  <si>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</si>
  <si>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</si>
  <si>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</si>
  <si>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</si>
  <si>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</si>
  <si>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</si>
  <si>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</si>
  <si>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</si>
  <si>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</si>
  <si>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</si>
  <si>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</si>
  <si>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</si>
  <si>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</si>
  <si>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</si>
  <si>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</si>
  <si>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</si>
  <si>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</si>
  <si>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</si>
  <si>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</si>
  <si>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</si>
  <si>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</si>
  <si>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</si>
  <si>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</si>
  <si>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</si>
  <si>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</si>
  <si>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</si>
  <si>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</si>
  <si>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</si>
  <si>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</si>
  <si>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</si>
  <si>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</si>
  <si>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</si>
  <si>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</si>
  <si>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</si>
  <si>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</si>
  <si>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</si>
  <si>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</si>
  <si>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</si>
  <si>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</si>
  <si>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</si>
  <si>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</si>
  <si>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</si>
  <si>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</si>
  <si>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</si>
  <si>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</si>
  <si>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</si>
  <si>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</si>
  <si>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</si>
  <si>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</si>
  <si>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</si>
  <si>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</si>
  <si>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</si>
  <si>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</si>
  <si>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</si>
  <si>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</si>
  <si>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</si>
  <si>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</si>
  <si>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</si>
  <si>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</si>
  <si>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</si>
  <si>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</si>
  <si>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</si>
  <si>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</si>
  <si>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</si>
  <si>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</si>
  <si>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</si>
  <si>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</si>
  <si>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</si>
  <si>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</si>
  <si>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</si>
  <si>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</si>
  <si>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</si>
  <si>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</si>
  <si>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</si>
  <si>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</si>
  <si>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</si>
  <si>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</si>
  <si>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</si>
  <si>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</si>
  <si>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</si>
  <si>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</si>
  <si>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</si>
  <si>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</si>
  <si>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</si>
  <si>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</si>
  <si>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</si>
  <si>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</si>
  <si>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</si>
  <si>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</si>
  <si>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</si>
  <si>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</si>
  <si>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</si>
  <si>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</si>
  <si>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</si>
  <si>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</si>
  <si>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</si>
  <si>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</si>
  <si>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</si>
  <si>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</si>
  <si>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</si>
  <si>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</si>
  <si>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</si>
  <si>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</si>
  <si>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</si>
  <si>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</si>
  <si>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</si>
  <si>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</si>
  <si>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</si>
  <si>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</si>
  <si>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</si>
  <si>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</si>
  <si>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</si>
  <si>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</si>
  <si>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</si>
  <si>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</si>
  <si>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</si>
  <si>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</si>
  <si>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</si>
  <si>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</si>
  <si>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</si>
  <si>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</si>
  <si>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</si>
  <si>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</si>
  <si>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</si>
  <si>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</si>
  <si>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</si>
  <si>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</si>
  <si>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</si>
  <si>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</si>
  <si>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</si>
  <si>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</si>
  <si>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</si>
  <si>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</si>
  <si>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</si>
  <si>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</si>
  <si>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</si>
  <si>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</si>
  <si>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</si>
  <si>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</si>
  <si>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</si>
  <si>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</si>
  <si>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</si>
  <si>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</si>
  <si>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</si>
  <si>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</si>
  <si>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</si>
  <si>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</si>
  <si>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</si>
  <si>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</si>
  <si>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</si>
  <si>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</si>
  <si>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</si>
  <si>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</si>
  <si>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</si>
  <si>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</si>
  <si>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</si>
  <si>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</si>
  <si>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</si>
  <si>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</si>
  <si>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</si>
  <si>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</si>
  <si>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</si>
  <si>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</si>
  <si>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</si>
  <si>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</si>
  <si>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</si>
  <si>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</si>
  <si>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</si>
  <si>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</si>
  <si>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</si>
  <si>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</si>
  <si>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</si>
  <si>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</si>
  <si>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</si>
  <si>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</si>
  <si>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</si>
  <si>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</si>
  <si>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</si>
  <si>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</si>
  <si>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</si>
  <si>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</si>
  <si>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</si>
  <si>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</si>
  <si>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</si>
  <si>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</si>
  <si>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</si>
  <si>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</si>
  <si>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</si>
  <si>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</si>
  <si>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</si>
  <si>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</si>
  <si>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</si>
  <si>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</si>
  <si>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</si>
  <si>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</si>
  <si>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</si>
  <si>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</si>
  <si>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</si>
  <si>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</si>
  <si>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</si>
  <si>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</si>
  <si>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</si>
  <si>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</si>
  <si>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</si>
  <si>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</si>
  <si>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</si>
  <si>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</si>
  <si>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</si>
  <si>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</si>
  <si>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</si>
  <si>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</si>
  <si>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</si>
  <si>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</si>
  <si>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</si>
  <si>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</si>
  <si>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</si>
  <si>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</si>
  <si>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</si>
  <si>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</si>
  <si>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</si>
  <si>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</si>
  <si>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</si>
  <si>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</si>
  <si>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</si>
  <si>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</si>
  <si>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</si>
  <si>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</si>
  <si>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</si>
  <si>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</si>
  <si>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</si>
  <si>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</si>
  <si>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</si>
  <si>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</si>
  <si>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</si>
  <si>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</si>
  <si>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</si>
  <si>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</si>
  <si>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</si>
  <si>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</si>
  <si>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</si>
  <si>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</si>
  <si>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</si>
  <si>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</si>
  <si>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</si>
  <si>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</si>
  <si>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</si>
  <si>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</si>
  <si>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</si>
  <si>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</si>
  <si>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</si>
  <si>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</si>
  <si>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</si>
  <si>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</si>
  <si>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</si>
  <si>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</si>
  <si>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</si>
  <si>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</si>
  <si>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</si>
  <si>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</si>
  <si>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</si>
  <si>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</si>
  <si>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</si>
  <si>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</si>
  <si>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</si>
  <si>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</si>
  <si>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</si>
  <si>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</si>
  <si>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</si>
  <si>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</si>
  <si>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</si>
  <si>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</si>
  <si>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</si>
  <si>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</si>
  <si>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</si>
  <si>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</si>
  <si>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</si>
  <si>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</si>
  <si>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</si>
  <si>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</si>
  <si>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</si>
  <si>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</si>
  <si>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</si>
  <si>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</si>
  <si>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</si>
  <si>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</si>
  <si>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</si>
  <si>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</si>
  <si>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</si>
  <si>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</si>
  <si>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</si>
  <si>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</si>
  <si>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</si>
  <si>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</si>
  <si>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</si>
  <si>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</si>
  <si>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</si>
  <si>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</si>
  <si>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</si>
  <si>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</si>
  <si>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</si>
  <si>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</si>
  <si>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</si>
  <si>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</si>
  <si>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</si>
  <si>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</si>
  <si>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</si>
  <si>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</si>
  <si>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</si>
  <si>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</si>
  <si>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</si>
  <si>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</si>
  <si>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</si>
  <si>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</si>
  <si>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</si>
  <si>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</si>
  <si>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</si>
  <si>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</si>
  <si>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</si>
  <si>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</si>
  <si>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</si>
  <si>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</si>
  <si>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</si>
  <si>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</si>
  <si>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</si>
  <si>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</si>
  <si>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</si>
  <si>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</si>
  <si>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</si>
  <si>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</si>
  <si>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</si>
  <si>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</si>
  <si>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</si>
  <si>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</si>
  <si>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</si>
  <si>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</si>
  <si>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</si>
  <si>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</si>
  <si>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</si>
  <si>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</si>
  <si>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</si>
  <si>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</si>
  <si>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</si>
  <si>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</si>
  <si>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</si>
  <si>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</si>
  <si>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</si>
  <si>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</si>
  <si>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</si>
  <si>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</si>
  <si>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</si>
  <si>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</si>
  <si>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</si>
  <si>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</si>
  <si>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</si>
  <si>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</si>
  <si>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</si>
  <si>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</si>
  <si>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</si>
  <si>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</si>
  <si>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</si>
  <si>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</si>
  <si>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</si>
  <si>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</si>
  <si>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</si>
  <si>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</si>
  <si>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</si>
  <si>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</si>
  <si>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</si>
  <si>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</si>
  <si>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</si>
  <si>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</si>
  <si>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</si>
  <si>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</si>
  <si>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</si>
  <si>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</si>
  <si>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</si>
  <si>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</si>
  <si>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</si>
  <si>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</si>
  <si>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</si>
  <si>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</si>
  <si>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</si>
  <si>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</si>
  <si>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</si>
  <si>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</si>
  <si>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</si>
  <si>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</si>
  <si>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</si>
  <si>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</si>
  <si>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</si>
  <si>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</si>
  <si>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</si>
  <si>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</si>
  <si>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</si>
  <si>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</si>
  <si>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</si>
  <si>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</si>
  <si>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</si>
  <si>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</si>
  <si>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</si>
  <si>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</si>
  <si>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</si>
  <si>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</si>
  <si>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</si>
  <si>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</si>
  <si>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</si>
  <si>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</si>
  <si>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</si>
  <si>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</si>
  <si>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</si>
  <si>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</si>
  <si>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</si>
  <si>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</si>
  <si>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</si>
  <si>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</si>
  <si>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</si>
  <si>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</si>
  <si>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</si>
  <si>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</si>
  <si>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</si>
  <si>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</si>
  <si>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</si>
  <si>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</si>
  <si>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</si>
  <si>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</si>
  <si>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</si>
  <si>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</si>
  <si>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</si>
  <si>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</si>
  <si>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</si>
  <si>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</si>
  <si>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</si>
  <si>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</si>
  <si>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</si>
  <si>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</si>
  <si>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</si>
  <si>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</si>
  <si>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</si>
  <si>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</si>
  <si>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</si>
  <si>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</si>
  <si>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</si>
  <si>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</si>
  <si>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</si>
  <si>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</si>
  <si>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</si>
  <si>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</si>
  <si>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</si>
  <si>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</si>
  <si>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</si>
  <si>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</si>
  <si>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</si>
  <si>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</si>
  <si>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</si>
  <si>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</si>
  <si>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</si>
  <si>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</si>
  <si>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</si>
  <si>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</si>
  <si>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</si>
  <si>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</si>
  <si>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</si>
  <si>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</si>
  <si>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</si>
  <si>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</si>
  <si>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</si>
  <si>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</si>
  <si>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</si>
  <si>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</si>
  <si>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</si>
  <si>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</si>
  <si>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</si>
  <si>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</si>
  <si>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</si>
  <si>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</si>
  <si>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</si>
  <si>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</si>
  <si>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</si>
  <si>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</si>
  <si>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</si>
  <si>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</si>
  <si>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</si>
  <si>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</si>
  <si>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</si>
  <si>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</si>
  <si>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</si>
  <si>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</si>
  <si>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</si>
  <si>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</si>
  <si>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</si>
  <si>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</si>
  <si>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</si>
  <si>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</si>
  <si>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</si>
  <si>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</si>
  <si>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</si>
  <si>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</si>
  <si>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</si>
  <si>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</si>
  <si>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</si>
  <si>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</si>
  <si>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</si>
  <si>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</si>
  <si>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</si>
  <si>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</si>
  <si>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</si>
  <si>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</si>
  <si>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</si>
  <si>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</si>
  <si>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</si>
  <si>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</si>
  <si>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</si>
  <si>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</si>
  <si>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</si>
  <si>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</si>
  <si>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</si>
  <si>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</si>
  <si>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</si>
  <si>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</si>
  <si>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</si>
  <si>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</si>
  <si>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</si>
  <si>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</si>
  <si>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</si>
  <si>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</si>
  <si>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</si>
  <si>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</si>
  <si>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</si>
  <si>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</si>
  <si>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</si>
  <si>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</si>
  <si>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</si>
  <si>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</si>
  <si>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</si>
  <si>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</si>
  <si>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</si>
  <si>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</si>
  <si>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</si>
  <si>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</si>
  <si>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</si>
  <si>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</si>
  <si>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</si>
  <si>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</si>
  <si>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</si>
  <si>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</si>
  <si>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</si>
  <si>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</si>
  <si>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</si>
  <si>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</si>
  <si>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</si>
  <si>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</si>
  <si>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</si>
  <si>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</si>
  <si>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</si>
  <si>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</si>
  <si>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</si>
  <si>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</si>
  <si>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</si>
  <si>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</si>
  <si>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</si>
  <si>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</si>
  <si>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</si>
  <si>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</si>
  <si>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</si>
  <si>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</si>
  <si>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</si>
  <si>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</si>
  <si>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</si>
  <si>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</si>
  <si>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</si>
  <si>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</si>
  <si>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</si>
  <si>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</si>
  <si>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</si>
  <si>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</si>
  <si>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</si>
  <si>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</si>
  <si>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</si>
  <si>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</si>
  <si>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</si>
  <si>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</si>
  <si>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</si>
  <si>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</si>
  <si>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</si>
  <si>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</si>
  <si>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</si>
  <si>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</si>
  <si>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</si>
  <si>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</si>
  <si>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</si>
  <si>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</si>
  <si>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</si>
  <si>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</si>
  <si>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</si>
  <si>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</si>
  <si>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</si>
  <si>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</si>
  <si>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</si>
  <si>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</si>
  <si>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</si>
  <si>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</si>
  <si>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</si>
  <si>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</si>
  <si>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</si>
  <si>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</si>
  <si>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</si>
  <si>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</si>
  <si>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</si>
  <si>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</si>
  <si>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</si>
  <si>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</si>
  <si>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</si>
  <si>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</si>
  <si>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</si>
  <si>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</si>
  <si>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</si>
  <si>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</si>
  <si>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</si>
  <si>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</si>
  <si>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</si>
  <si>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</si>
  <si>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</si>
  <si>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</si>
  <si>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</si>
  <si>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</si>
  <si>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</si>
  <si>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</si>
  <si>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</si>
  <si>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</si>
  <si>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</si>
  <si>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</si>
  <si>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</si>
  <si>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</si>
  <si>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</si>
  <si>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</si>
  <si>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</si>
  <si>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</si>
  <si>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</si>
  <si>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</si>
  <si>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</si>
  <si>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</si>
  <si>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</si>
  <si>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</si>
  <si>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</si>
  <si>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</si>
  <si>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</si>
  <si>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</si>
  <si>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</si>
  <si>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</si>
  <si>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</si>
  <si>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</si>
  <si>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</si>
  <si>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</si>
  <si>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</si>
  <si>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</si>
  <si>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</si>
  <si>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</si>
  <si>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</si>
  <si>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</si>
  <si>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</si>
  <si>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</si>
  <si>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</si>
  <si>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</si>
  <si>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</si>
  <si>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</si>
  <si>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</si>
  <si>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</si>
  <si>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</si>
  <si>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</si>
  <si>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</si>
  <si>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</si>
  <si>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</si>
  <si>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</si>
  <si>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</si>
  <si>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</si>
  <si>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</si>
  <si>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</si>
  <si>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</si>
  <si>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</si>
  <si>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</si>
  <si>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</si>
  <si>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</si>
  <si>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</si>
  <si>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</si>
  <si>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</si>
  <si>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</si>
  <si>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</si>
  <si>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</si>
  <si>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</si>
  <si>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</si>
  <si>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</si>
  <si>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</si>
  <si>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</si>
  <si>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</si>
  <si>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</si>
  <si>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</si>
  <si>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</si>
  <si>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</si>
  <si>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</si>
  <si>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</si>
  <si>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</si>
  <si>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</si>
  <si>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</si>
  <si>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</si>
  <si>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</si>
  <si>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</si>
  <si>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</si>
  <si>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</si>
  <si>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</si>
  <si>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</si>
  <si>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</si>
  <si>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</si>
  <si>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</si>
  <si>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</si>
  <si>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</si>
  <si>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</si>
  <si>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</si>
  <si>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</si>
  <si>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</si>
  <si>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</si>
  <si>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</si>
  <si>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</si>
  <si>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</si>
  <si>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</si>
  <si>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</si>
  <si>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</si>
  <si>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</si>
  <si>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</si>
  <si>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</si>
  <si>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</si>
  <si>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</si>
  <si>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</si>
  <si>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</si>
  <si>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</si>
  <si>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</si>
  <si>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</si>
  <si>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</si>
  <si>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</si>
  <si>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</si>
  <si>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</si>
  <si>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</si>
  <si>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</si>
  <si>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</si>
  <si>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</si>
  <si>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</si>
  <si>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</si>
  <si>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</si>
  <si>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</si>
  <si>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</si>
  <si>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</si>
  <si>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</si>
  <si>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</si>
  <si>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</si>
  <si>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</si>
  <si>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</si>
  <si>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</si>
  <si>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</si>
  <si>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</si>
  <si>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</si>
  <si>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</si>
  <si>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</si>
  <si>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</si>
  <si>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</si>
  <si>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</si>
  <si>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</si>
  <si>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</si>
  <si>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</si>
  <si>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</si>
  <si>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</si>
  <si>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</si>
  <si>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</si>
  <si>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</si>
  <si>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</si>
  <si>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</si>
  <si>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</si>
  <si>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</si>
  <si>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</si>
  <si>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</si>
  <si>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</si>
  <si>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</si>
  <si>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</si>
  <si>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</si>
  <si>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</si>
  <si>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</si>
  <si>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</si>
  <si>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</si>
  <si>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</si>
  <si>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</si>
  <si>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</si>
  <si>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</si>
  <si>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</si>
  <si>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</si>
  <si>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</si>
  <si>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</si>
  <si>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</si>
  <si>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</si>
  <si>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</si>
  <si>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</si>
  <si>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</si>
  <si>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</si>
  <si>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</si>
  <si>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</si>
  <si>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</si>
  <si>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</si>
  <si>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</si>
  <si>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</si>
  <si>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</si>
  <si>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</si>
  <si>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</si>
  <si>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</si>
  <si>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</si>
  <si>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</si>
  <si>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</si>
  <si>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</si>
  <si>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</si>
  <si>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</si>
  <si>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</si>
  <si>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</si>
  <si>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</si>
  <si>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</si>
  <si>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</si>
  <si>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</si>
  <si>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</si>
  <si>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</si>
  <si>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</si>
  <si>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</si>
  <si>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</si>
  <si>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</si>
  <si>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</si>
  <si>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</si>
  <si>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</si>
  <si>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</si>
  <si>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</si>
  <si>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</si>
  <si>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</si>
  <si>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</si>
  <si>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</si>
  <si>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</si>
  <si>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</si>
  <si>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</si>
  <si>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</si>
  <si>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</si>
  <si>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</si>
  <si>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</si>
  <si>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</si>
  <si>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</si>
  <si>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</si>
  <si>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</si>
  <si>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</si>
  <si>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</si>
  <si>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</si>
  <si>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</si>
  <si>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</si>
  <si>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</si>
  <si>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</si>
  <si>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</si>
  <si>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</si>
  <si>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</si>
  <si>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</si>
  <si>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</si>
  <si>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</si>
  <si>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</si>
  <si>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</si>
  <si>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</si>
  <si>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</si>
  <si>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</si>
  <si>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</si>
  <si>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</si>
  <si>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</si>
  <si>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</si>
  <si>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</si>
  <si>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</si>
  <si>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</si>
  <si>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</si>
  <si>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</si>
  <si>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</si>
  <si>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</si>
  <si>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</si>
  <si>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</si>
  <si>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</si>
  <si>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</si>
  <si>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</si>
  <si>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</si>
  <si>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</si>
  <si>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</si>
  <si>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</si>
  <si>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</si>
  <si>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</si>
  <si>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</si>
  <si>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</si>
  <si>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</si>
  <si>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</si>
  <si>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</si>
  <si>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</si>
  <si>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</si>
  <si>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</si>
  <si>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</si>
  <si>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</si>
  <si>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</si>
  <si>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</si>
  <si>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</si>
  <si>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</si>
  <si>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</si>
  <si>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</si>
  <si>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</si>
  <si>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</si>
  <si>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</si>
  <si>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</si>
  <si>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</si>
  <si>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</si>
  <si>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</si>
  <si>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</si>
  <si>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</si>
  <si>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</si>
  <si>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</si>
  <si>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</si>
  <si>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</si>
  <si>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</si>
  <si>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</si>
  <si>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</si>
  <si>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</si>
  <si>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</si>
  <si>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</si>
  <si>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</si>
  <si>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</si>
  <si>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</si>
  <si>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</si>
  <si>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</si>
  <si>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</si>
  <si>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</si>
  <si>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</si>
  <si>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</si>
  <si>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</si>
  <si>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</si>
  <si>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</si>
  <si>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</si>
  <si>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</si>
  <si>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</si>
  <si>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</si>
  <si>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</si>
  <si>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</si>
  <si>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</si>
  <si>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</si>
  <si>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</si>
  <si>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</si>
  <si>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</si>
  <si>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</si>
  <si>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</si>
  <si>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</si>
  <si>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</si>
  <si>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</si>
  <si>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</si>
  <si>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</si>
  <si>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</si>
  <si>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</si>
  <si>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</si>
  <si>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</si>
  <si>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</si>
  <si>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</si>
  <si>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</si>
  <si>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</si>
  <si>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</si>
  <si>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</si>
  <si>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</si>
  <si>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</si>
  <si>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</si>
  <si>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</si>
  <si>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</si>
  <si>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</si>
  <si>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</si>
  <si>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</si>
  <si>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</si>
  <si>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</si>
  <si>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</si>
  <si>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</si>
  <si>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</si>
  <si>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</si>
  <si>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</si>
  <si>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</si>
  <si>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</si>
  <si>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</si>
  <si>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</si>
  <si>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</si>
  <si>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</si>
  <si>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</si>
  <si>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</si>
  <si>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</si>
  <si>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</si>
  <si>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</si>
  <si>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</si>
  <si>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</si>
  <si>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</si>
  <si>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</si>
  <si>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</si>
  <si>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</si>
  <si>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</si>
  <si>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</si>
  <si>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</si>
  <si>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</si>
  <si>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</si>
  <si>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</si>
  <si>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</si>
  <si>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</si>
  <si>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</si>
  <si>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</si>
  <si>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</si>
  <si>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</si>
  <si>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</si>
  <si>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</si>
  <si>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</si>
  <si>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</si>
  <si>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</si>
  <si>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</si>
  <si>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</si>
  <si>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</si>
  <si>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</si>
  <si>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</si>
  <si>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</si>
  <si>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</si>
  <si>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</si>
  <si>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</si>
  <si>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</si>
  <si>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</si>
  <si>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</si>
  <si>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</si>
  <si>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</si>
  <si>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</si>
  <si>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</si>
  <si>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</si>
  <si>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</si>
  <si>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</si>
  <si>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</si>
  <si>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</si>
  <si>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</si>
  <si>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</si>
  <si>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</si>
  <si>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</si>
  <si>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</si>
  <si>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</si>
  <si>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</si>
  <si>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</si>
  <si>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</si>
  <si>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</si>
  <si>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</si>
  <si>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</si>
  <si>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</si>
  <si>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</si>
  <si>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</si>
  <si>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</si>
  <si>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</si>
  <si>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</si>
  <si>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</si>
  <si>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</si>
  <si>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</si>
  <si>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</si>
  <si>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</si>
  <si>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</si>
  <si>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</si>
  <si>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</si>
  <si>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</si>
  <si>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</si>
  <si>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</si>
  <si>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</si>
  <si>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</si>
  <si>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</si>
  <si>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</si>
  <si>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</si>
  <si>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</si>
  <si>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</si>
  <si>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</si>
  <si>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</si>
  <si>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</si>
  <si>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</si>
  <si>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</si>
  <si>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</si>
  <si>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</si>
  <si>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</si>
  <si>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</si>
  <si>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</si>
  <si>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</si>
  <si>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</si>
  <si>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</si>
  <si>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</si>
  <si>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</si>
  <si>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</si>
  <si>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</si>
  <si>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</si>
  <si>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</si>
  <si>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</si>
  <si>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</si>
  <si>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</si>
  <si>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</si>
  <si>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</si>
  <si>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</si>
  <si>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</si>
  <si>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</si>
  <si>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</si>
  <si>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</si>
  <si>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</si>
  <si>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</si>
  <si>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</si>
  <si>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</si>
  <si>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</si>
  <si>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</si>
  <si>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</si>
  <si>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</si>
  <si>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</si>
  <si>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</si>
  <si>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</si>
  <si>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</si>
  <si>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</si>
  <si>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</si>
  <si>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</si>
  <si>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</si>
  <si>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</si>
  <si>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</si>
  <si>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</si>
  <si>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</si>
  <si>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</si>
  <si>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</si>
  <si>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</si>
  <si>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</si>
  <si>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</si>
  <si>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</si>
  <si>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</si>
  <si>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</si>
  <si>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</si>
  <si>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</si>
  <si>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</si>
  <si>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</si>
  <si>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</si>
  <si>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</si>
  <si>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</si>
  <si>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</si>
  <si>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</si>
  <si>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</si>
  <si>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</si>
  <si>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</si>
  <si>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</si>
  <si>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</si>
  <si>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</si>
  <si>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</si>
  <si>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</si>
  <si>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</si>
  <si>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</si>
  <si>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</si>
  <si>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</si>
  <si>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</si>
  <si>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</si>
  <si>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</si>
  <si>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</si>
  <si>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</si>
  <si>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</si>
  <si>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</si>
  <si>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</si>
  <si>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</si>
  <si>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</si>
  <si>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</si>
  <si>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</si>
  <si>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</si>
  <si>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</si>
  <si>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</si>
  <si>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</si>
  <si>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</si>
  <si>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</si>
  <si>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</si>
  <si>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</si>
  <si>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</si>
  <si>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</si>
  <si>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</si>
  <si>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</si>
  <si>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</si>
  <si>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</si>
  <si>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</si>
  <si>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</si>
  <si>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</si>
  <si>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</si>
  <si>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</si>
  <si>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</si>
  <si>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</si>
  <si>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</si>
  <si>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</si>
  <si>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</si>
  <si>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</si>
  <si>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</si>
  <si>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</si>
  <si>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</si>
  <si>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</si>
  <si>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</si>
  <si>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</si>
  <si>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</si>
  <si>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</si>
  <si>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</si>
  <si>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</si>
  <si>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</si>
  <si>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</si>
  <si>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</si>
  <si>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</si>
  <si>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</si>
  <si>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</si>
  <si>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</si>
  <si>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</si>
  <si>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</si>
  <si>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</si>
  <si>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</si>
  <si>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</si>
  <si>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</si>
  <si>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</si>
  <si>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</si>
  <si>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</si>
  <si>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</si>
  <si>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</si>
  <si>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</si>
  <si>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</si>
  <si>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</si>
  <si>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</si>
  <si>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</si>
  <si>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</si>
  <si>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</si>
  <si>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</si>
  <si>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</si>
  <si>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</si>
  <si>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</si>
  <si>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</si>
  <si>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</si>
  <si>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</si>
  <si>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</si>
  <si>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</si>
  <si>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</si>
  <si>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</si>
  <si>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</si>
  <si>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</si>
  <si>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</si>
  <si>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</si>
  <si>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</si>
  <si>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</si>
  <si>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</si>
  <si>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</si>
  <si>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</si>
  <si>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</si>
  <si>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</si>
  <si>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</si>
  <si>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</si>
  <si>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</si>
  <si>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</si>
  <si>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</si>
  <si>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</si>
  <si>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</si>
  <si>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</si>
  <si>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</si>
  <si>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</si>
  <si>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</si>
  <si>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</si>
  <si>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</si>
  <si>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</si>
  <si>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</si>
  <si>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</si>
  <si>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</si>
  <si>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</si>
  <si>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</si>
  <si>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</si>
  <si>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</si>
  <si>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</si>
  <si>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</si>
  <si>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</si>
  <si>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</si>
  <si>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</si>
  <si>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</si>
  <si>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</si>
  <si>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</si>
  <si>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</si>
  <si>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</si>
  <si>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</si>
  <si>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</si>
  <si>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</si>
  <si>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</si>
  <si>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</si>
  <si>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</si>
  <si>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</si>
  <si>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</si>
  <si>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</si>
  <si>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</si>
  <si>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</si>
  <si>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</si>
  <si>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</si>
  <si>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</si>
  <si>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</si>
  <si>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</si>
  <si>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</si>
  <si>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</si>
  <si>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</si>
  <si>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</si>
  <si>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</si>
  <si>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</si>
  <si>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</si>
  <si>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</si>
  <si>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</si>
  <si>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</si>
  <si>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</si>
  <si>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</si>
  <si>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</si>
  <si>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</si>
  <si>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</si>
  <si>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</si>
  <si>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</si>
  <si>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</si>
  <si>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</si>
  <si>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</si>
  <si>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</si>
  <si>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</si>
  <si>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</si>
  <si>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</si>
  <si>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</si>
  <si>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</si>
  <si>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</si>
  <si>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</si>
  <si>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</si>
  <si>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</si>
  <si>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</si>
  <si>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</si>
  <si>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</si>
  <si>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</si>
  <si>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</si>
  <si>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</si>
  <si>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</si>
  <si>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</si>
  <si>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</si>
  <si>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</si>
  <si>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</si>
  <si>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</si>
  <si>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</si>
  <si>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</si>
  <si>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</si>
  <si>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</si>
  <si>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</si>
  <si>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</si>
  <si>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</si>
  <si>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</si>
  <si>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</si>
  <si>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</si>
  <si>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</si>
  <si>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</si>
  <si>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</si>
  <si>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</si>
  <si>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</si>
  <si>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</si>
  <si>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</si>
  <si>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</si>
  <si>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</si>
  <si>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</si>
  <si>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</si>
  <si>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</si>
  <si>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</si>
  <si>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</si>
  <si>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</si>
  <si>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</si>
  <si>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</si>
  <si>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</si>
  <si>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</si>
  <si>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</si>
  <si>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</si>
  <si>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</si>
  <si>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</si>
  <si>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</si>
  <si>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</si>
  <si>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</si>
  <si>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</si>
  <si>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</si>
  <si>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</si>
  <si>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</si>
  <si>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</si>
  <si>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</si>
  <si>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</si>
  <si>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</si>
  <si>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</si>
  <si>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</si>
  <si>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</si>
  <si>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</si>
  <si>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</si>
  <si>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</si>
  <si>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</si>
  <si>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</si>
  <si>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</si>
  <si>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</si>
  <si>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</si>
  <si>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</si>
  <si>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</si>
  <si>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</si>
  <si>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</si>
  <si>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</si>
  <si>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</si>
  <si>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</si>
  <si>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</si>
  <si>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</si>
  <si>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</si>
  <si>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</si>
  <si>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</si>
  <si>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</si>
  <si>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</si>
  <si>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</si>
  <si>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</si>
  <si>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</si>
  <si>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</si>
  <si>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</si>
  <si>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</si>
  <si>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</si>
  <si>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</si>
  <si>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</si>
  <si>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</si>
  <si>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</si>
  <si>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</si>
  <si>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</si>
  <si>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</si>
  <si>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</si>
  <si>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</si>
  <si>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</si>
  <si>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</si>
  <si>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</si>
  <si>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</si>
  <si>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</si>
  <si>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</si>
  <si>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</si>
  <si>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</si>
  <si>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</si>
  <si>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</si>
  <si>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</si>
  <si>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</si>
  <si>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</si>
  <si>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</si>
  <si>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</si>
  <si>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</si>
  <si>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</si>
  <si>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</si>
  <si>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</si>
  <si>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</si>
  <si>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</si>
  <si>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</si>
  <si>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</si>
  <si>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</si>
  <si>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</si>
  <si>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</si>
  <si>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</si>
  <si>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</si>
  <si>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</si>
  <si>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</si>
  <si>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</si>
  <si>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</si>
  <si>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</si>
  <si>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</si>
  <si>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</si>
  <si>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</si>
  <si>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</si>
  <si>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</si>
  <si>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</si>
  <si>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</si>
  <si>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</si>
  <si>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</si>
  <si>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</si>
  <si>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</si>
  <si>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</si>
  <si>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</si>
  <si>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</si>
  <si>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</si>
  <si>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</si>
  <si>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</si>
  <si>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</si>
  <si>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</si>
  <si>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</si>
  <si>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</si>
  <si>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</si>
  <si>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</si>
  <si>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</si>
  <si>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</si>
  <si>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</si>
  <si>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</si>
  <si>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</si>
  <si>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</si>
  <si>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</si>
  <si>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</si>
  <si>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</si>
  <si>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</si>
  <si>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</si>
  <si>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</si>
  <si>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</si>
  <si>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</si>
  <si>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</si>
  <si>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</si>
  <si>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</si>
  <si>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</si>
  <si>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</si>
  <si>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</si>
  <si>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</si>
  <si>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</si>
  <si>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</si>
  <si>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</si>
  <si>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</si>
  <si>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</si>
  <si>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</si>
  <si>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</si>
  <si>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</si>
  <si>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</si>
  <si>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</si>
  <si>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</si>
  <si>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</si>
  <si>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</si>
  <si>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</si>
  <si>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</si>
  <si>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</si>
  <si>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</si>
  <si>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</si>
  <si>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</si>
  <si>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</si>
  <si>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</si>
  <si>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</si>
  <si>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</si>
  <si>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</si>
  <si>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</si>
  <si>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</si>
  <si>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</si>
  <si>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</si>
  <si>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</si>
  <si>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</si>
  <si>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</si>
  <si>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</si>
  <si>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</si>
  <si>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</si>
  <si>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</si>
  <si>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</si>
  <si>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</si>
  <si>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</si>
  <si>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</si>
  <si>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</si>
  <si>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</si>
  <si>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</si>
  <si>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</si>
  <si>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</si>
  <si>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</si>
  <si>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</si>
  <si>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</si>
  <si>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</si>
  <si>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</si>
  <si>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</si>
  <si>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</si>
  <si>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</si>
  <si>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</si>
  <si>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</si>
  <si>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</si>
  <si>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</si>
  <si>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</si>
  <si>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</si>
  <si>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</si>
  <si>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</si>
  <si>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</si>
  <si>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</si>
  <si>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</si>
  <si>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</si>
  <si>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</si>
  <si>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</si>
  <si>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</si>
  <si>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</si>
  <si>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</si>
  <si>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</si>
  <si>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</si>
  <si>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</si>
  <si>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</si>
  <si>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</si>
  <si>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</si>
  <si>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</si>
  <si>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</si>
  <si>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</si>
  <si>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</si>
  <si>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</si>
  <si>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</si>
  <si>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</si>
  <si>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</si>
  <si>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</si>
  <si>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</si>
  <si>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</si>
  <si>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</si>
  <si>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</si>
  <si>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</si>
  <si>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</si>
  <si>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</si>
  <si>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</si>
  <si>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</si>
  <si>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</si>
  <si>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</si>
  <si>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</si>
  <si>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</si>
  <si>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</si>
  <si>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</si>
  <si>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</si>
  <si>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</si>
  <si>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</si>
  <si>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</si>
  <si>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</si>
  <si>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</si>
  <si>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</si>
  <si>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</si>
  <si>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</si>
  <si>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</si>
  <si>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</si>
  <si>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</si>
  <si>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</si>
  <si>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</si>
  <si>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</si>
  <si>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</si>
  <si>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</si>
  <si>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</si>
  <si>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</si>
  <si>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</si>
  <si>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</si>
  <si>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</si>
  <si>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</si>
  <si>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</si>
  <si>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</si>
  <si>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</si>
  <si>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</si>
  <si>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</si>
  <si>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</si>
  <si>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</si>
  <si>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</si>
  <si>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</si>
  <si>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</si>
  <si>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</si>
  <si>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</si>
  <si>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</si>
  <si>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</si>
  <si>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</si>
  <si>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</si>
  <si>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</si>
  <si>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</si>
  <si>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</si>
  <si>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</si>
  <si>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</si>
  <si>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</si>
  <si>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</si>
  <si>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</si>
  <si>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</si>
  <si>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</si>
  <si>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</si>
  <si>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</si>
  <si>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</si>
  <si>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</si>
  <si>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</si>
  <si>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</si>
  <si>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</si>
  <si>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</si>
  <si>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</si>
  <si>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</si>
  <si>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</si>
  <si>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</si>
  <si>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</si>
  <si>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</si>
  <si>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</si>
  <si>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</si>
  <si>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</si>
  <si>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</si>
  <si>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</si>
  <si>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</si>
  <si>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</si>
  <si>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</si>
  <si>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</si>
  <si>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</si>
  <si>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</si>
  <si>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</si>
  <si>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</si>
  <si>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</si>
  <si>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</si>
  <si>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</si>
  <si>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</si>
  <si>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</si>
  <si>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</si>
  <si>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</si>
  <si>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</si>
  <si>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</si>
  <si>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</si>
  <si>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</si>
  <si>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</si>
  <si>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</si>
  <si>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</si>
  <si>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</si>
  <si>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</si>
  <si>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</si>
  <si>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</si>
  <si>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</si>
  <si>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</si>
  <si>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</si>
  <si>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</si>
  <si>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</si>
  <si>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</si>
  <si>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</si>
  <si>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</si>
  <si>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</si>
  <si>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</si>
  <si>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</si>
  <si>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</si>
  <si>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</si>
  <si>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</si>
  <si>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</si>
  <si>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</si>
  <si>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</si>
  <si>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</si>
  <si>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</si>
  <si>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</si>
  <si>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</si>
  <si>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</si>
  <si>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</si>
  <si>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</si>
  <si>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</si>
  <si>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</si>
  <si>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</si>
  <si>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</si>
  <si>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</si>
  <si>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</si>
  <si>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</si>
  <si>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</si>
  <si>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</si>
  <si>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</si>
  <si>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</si>
  <si>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</si>
  <si>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</si>
  <si>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</si>
  <si>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</si>
  <si>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</si>
  <si>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</si>
  <si>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</si>
  <si>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</si>
  <si>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</si>
  <si>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</si>
  <si>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</si>
  <si>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</si>
  <si>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</si>
  <si>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</si>
  <si>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</si>
  <si>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</si>
  <si>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</si>
  <si>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</si>
  <si>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</si>
  <si>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</si>
  <si>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</si>
  <si>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</si>
  <si>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</si>
  <si>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</si>
  <si>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</si>
  <si>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</si>
  <si>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</si>
  <si>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</si>
  <si>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</si>
  <si>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</si>
  <si>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</si>
  <si>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</si>
  <si>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</si>
  <si>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</si>
  <si>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</si>
  <si>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</si>
  <si>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</si>
  <si>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</si>
  <si>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</si>
  <si>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</si>
  <si>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</si>
  <si>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</si>
  <si>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</si>
  <si>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</si>
  <si>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</si>
  <si>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</si>
  <si>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</si>
  <si>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</si>
  <si>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</si>
  <si>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</si>
  <si>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</si>
  <si>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</si>
  <si>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</si>
  <si>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</si>
  <si>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</si>
  <si>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</si>
  <si>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</si>
  <si>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</si>
  <si>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</si>
  <si>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</si>
  <si>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</si>
  <si>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</si>
  <si>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</si>
  <si>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</si>
  <si>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</si>
  <si>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</si>
  <si>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</si>
  <si>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</si>
  <si>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</si>
  <si>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</si>
  <si>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</si>
  <si>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</si>
  <si>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</si>
  <si>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</si>
  <si>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</si>
  <si>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</si>
  <si>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</si>
  <si>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</si>
  <si>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</si>
  <si>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</si>
  <si>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</si>
  <si>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</si>
  <si>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</si>
  <si>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</si>
  <si>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</si>
  <si>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</si>
  <si>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</si>
  <si>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</si>
  <si>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</si>
  <si>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</si>
  <si>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</si>
  <si>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</si>
  <si>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</si>
  <si>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</si>
  <si>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</si>
  <si>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</si>
  <si>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</si>
  <si>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</si>
  <si>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</si>
  <si>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</si>
  <si>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</si>
  <si>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</si>
  <si>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</si>
  <si>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</si>
  <si>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</si>
  <si>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</si>
  <si>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</si>
  <si>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</si>
  <si>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</si>
  <si>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</si>
  <si>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</si>
  <si>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</si>
  <si>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</si>
  <si>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</si>
  <si>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</si>
  <si>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</si>
  <si>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</si>
  <si>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</si>
  <si>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</si>
  <si>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</si>
  <si>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</si>
  <si>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</si>
  <si>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</si>
  <si>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</si>
  <si>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</si>
  <si>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</si>
  <si>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</si>
  <si>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</si>
  <si>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</si>
  <si>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</si>
  <si>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</si>
  <si>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</si>
  <si>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</si>
  <si>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</si>
  <si>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</si>
  <si>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</si>
  <si>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</si>
  <si>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</si>
  <si>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</si>
  <si>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</si>
  <si>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</si>
  <si>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</si>
  <si>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</si>
  <si>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</si>
  <si>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</si>
  <si>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</si>
  <si>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</si>
  <si>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</si>
  <si>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</si>
  <si>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</si>
  <si>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</si>
  <si>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</si>
  <si>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</si>
  <si>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</si>
  <si>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</si>
  <si>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</si>
  <si>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</si>
  <si>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</si>
  <si>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</si>
  <si>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</si>
  <si>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</si>
  <si>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</si>
  <si>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</si>
  <si>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</si>
  <si>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</si>
  <si>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</si>
  <si>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</si>
  <si>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</si>
  <si>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</si>
  <si>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</si>
  <si>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</si>
  <si>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</si>
  <si>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</si>
  <si>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</si>
  <si>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</si>
  <si>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</si>
  <si>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</si>
  <si>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</si>
  <si>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</si>
  <si>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</si>
  <si>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</si>
  <si>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</si>
  <si>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</si>
  <si>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</si>
  <si>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</si>
  <si>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</si>
  <si>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</si>
  <si>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</si>
  <si>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</si>
  <si>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</si>
  <si>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</si>
  <si>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</si>
  <si>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</si>
  <si>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</si>
  <si>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</si>
  <si>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</si>
  <si>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</si>
  <si>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</si>
  <si>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</si>
  <si>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</si>
  <si>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</si>
  <si>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</si>
  <si>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</si>
  <si>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</si>
  <si>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</si>
  <si>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</si>
  <si>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</si>
  <si>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</si>
  <si>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</si>
  <si>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</si>
  <si>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</si>
  <si>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</si>
  <si>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</si>
  <si>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</si>
  <si>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</si>
  <si>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</si>
  <si>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</si>
  <si>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</si>
  <si>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</si>
  <si>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</si>
  <si>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</si>
  <si>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</si>
  <si>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</si>
  <si>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</si>
  <si>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</si>
  <si>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</si>
  <si>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</si>
  <si>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</si>
  <si>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</si>
  <si>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</si>
  <si>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</si>
  <si>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</si>
  <si>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</si>
  <si>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</si>
  <si>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</si>
  <si>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</si>
  <si>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</si>
  <si>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</si>
  <si>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</si>
  <si>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</si>
  <si>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</si>
  <si>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</si>
  <si>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</si>
  <si>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</si>
  <si>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</si>
  <si>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</si>
  <si>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</si>
  <si>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</si>
  <si>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</si>
  <si>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</si>
  <si>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</si>
  <si>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</si>
  <si>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</si>
  <si>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</si>
  <si>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</si>
  <si>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</si>
  <si>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</si>
  <si>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</si>
  <si>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</si>
  <si>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</si>
  <si>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</si>
  <si>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</si>
  <si>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</si>
  <si>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</si>
  <si>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</si>
  <si>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</si>
  <si>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</si>
  <si>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</si>
  <si>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</si>
  <si>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</si>
  <si>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</si>
  <si>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</si>
  <si>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</si>
  <si>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</si>
  <si>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</si>
  <si>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</si>
  <si>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</si>
  <si>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</si>
  <si>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</si>
  <si>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</si>
  <si>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</si>
  <si>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</si>
  <si>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</si>
  <si>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</si>
  <si>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</si>
  <si>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</si>
  <si>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</si>
  <si>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</si>
  <si>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</si>
  <si>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</si>
  <si>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</si>
  <si>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</si>
  <si>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</si>
  <si>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</si>
  <si>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</si>
  <si>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</si>
  <si>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</si>
  <si>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</si>
  <si>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</si>
  <si>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</si>
  <si>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</si>
  <si>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</si>
  <si>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</si>
  <si>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</si>
  <si>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</si>
  <si>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</si>
  <si>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</si>
  <si>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</si>
  <si>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</si>
  <si>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</si>
  <si>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</si>
  <si>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</si>
  <si>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</si>
  <si>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</si>
  <si>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</si>
  <si>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</si>
  <si>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</si>
  <si>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</si>
  <si>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</si>
  <si>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</si>
  <si>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</si>
  <si>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</si>
  <si>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</si>
  <si>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</si>
  <si>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</si>
  <si>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</si>
  <si>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</si>
  <si>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</si>
  <si>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</si>
  <si>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</si>
  <si>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</si>
  <si>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</si>
  <si>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</si>
  <si>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</si>
  <si>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</si>
  <si>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</si>
  <si>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</si>
  <si>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</si>
  <si>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</si>
  <si>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</si>
  <si>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</si>
  <si>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</si>
  <si>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</si>
  <si>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</si>
  <si>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</si>
  <si>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</si>
  <si>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</si>
  <si>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</si>
  <si>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</si>
  <si>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</si>
  <si>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</si>
  <si>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</si>
  <si>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</si>
  <si>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</si>
  <si>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</si>
  <si>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</si>
  <si>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</si>
  <si>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</si>
  <si>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</si>
  <si>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</si>
  <si>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</si>
  <si>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</si>
  <si>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</si>
  <si>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</si>
  <si>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</si>
  <si>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</si>
  <si>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</si>
  <si>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</si>
  <si>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</si>
  <si>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</si>
  <si>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</si>
  <si>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</si>
  <si>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</si>
  <si>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</si>
  <si>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</si>
  <si>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</si>
  <si>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</si>
  <si>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</si>
  <si>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</si>
  <si>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</si>
  <si>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</si>
  <si>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</si>
  <si>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</si>
  <si>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</si>
  <si>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</si>
  <si>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</si>
  <si>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</si>
  <si>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</si>
  <si>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</si>
  <si>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</si>
  <si>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</si>
  <si>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</si>
  <si>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</si>
  <si>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</si>
  <si>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</si>
  <si>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</si>
  <si>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</si>
  <si>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</si>
  <si>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</si>
  <si>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</si>
  <si>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</si>
  <si>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</si>
  <si>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</si>
  <si>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</si>
  <si>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</si>
  <si>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</si>
  <si>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</si>
  <si>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</si>
  <si>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</si>
  <si>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</si>
  <si>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</si>
  <si>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</si>
  <si>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</si>
  <si>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</si>
  <si>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</si>
  <si>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</si>
  <si>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</si>
  <si>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</si>
  <si>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</si>
  <si>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</si>
  <si>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</si>
  <si>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</si>
  <si>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</si>
  <si>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</si>
  <si>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</si>
  <si>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</si>
  <si>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</si>
  <si>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</si>
  <si>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</si>
  <si>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</si>
  <si>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</si>
  <si>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</si>
  <si>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</si>
  <si>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</si>
  <si>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</si>
  <si>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</si>
  <si>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</si>
  <si>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</si>
  <si>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</si>
  <si>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</si>
  <si>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</si>
  <si>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</si>
  <si>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</si>
  <si>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</si>
  <si>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</si>
  <si>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</si>
  <si>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</si>
  <si>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</si>
  <si>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</si>
  <si>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</si>
  <si>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</si>
  <si>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</si>
  <si>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</si>
  <si>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</si>
  <si>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</si>
  <si>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</si>
  <si>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</si>
  <si>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</si>
  <si>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</si>
  <si>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</si>
  <si>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</si>
  <si>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</si>
  <si>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</si>
  <si>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</si>
  <si>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</si>
  <si>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</si>
  <si>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</si>
  <si>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</si>
  <si>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</si>
  <si>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</si>
  <si>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</si>
  <si>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</si>
  <si>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</si>
  <si>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</si>
  <si>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</si>
  <si>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</si>
  <si>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</si>
  <si>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</si>
  <si>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</si>
  <si>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</si>
  <si>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</si>
  <si>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</si>
  <si>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</si>
  <si>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</si>
  <si>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</si>
  <si>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</si>
  <si>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</si>
  <si>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</si>
  <si>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</si>
  <si>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</si>
  <si>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</si>
  <si>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</si>
  <si>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</si>
  <si>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</si>
  <si>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</si>
  <si>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</si>
  <si>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</si>
  <si>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</si>
  <si>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</si>
  <si>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</si>
  <si>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</si>
  <si>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</si>
  <si>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</si>
  <si>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</si>
  <si>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</si>
  <si>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</si>
  <si>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</si>
  <si>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</si>
  <si>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</si>
  <si>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</si>
  <si>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</si>
  <si>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</si>
  <si>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</si>
  <si>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</si>
  <si>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</si>
  <si>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</si>
  <si>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</si>
  <si>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</si>
  <si>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</si>
  <si>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</si>
  <si>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</si>
  <si>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</si>
  <si>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</si>
  <si>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</si>
  <si>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</si>
  <si>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</si>
  <si>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</si>
  <si>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</si>
  <si>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</si>
  <si>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</si>
  <si>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</si>
  <si>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</si>
  <si>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</si>
  <si>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</si>
  <si>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</si>
  <si>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</si>
  <si>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</si>
  <si>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</si>
  <si>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</si>
  <si>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</si>
  <si>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</si>
  <si>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</si>
  <si>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</si>
  <si>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</si>
  <si>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</si>
  <si>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</si>
  <si>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</si>
  <si>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</si>
  <si>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</si>
  <si>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</si>
  <si>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</si>
  <si>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</si>
  <si>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</si>
  <si>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</si>
  <si>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</si>
  <si>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</si>
  <si>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</si>
  <si>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</si>
  <si>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</si>
  <si>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</si>
  <si>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</si>
  <si>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</si>
  <si>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</si>
  <si>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</si>
  <si>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</si>
  <si>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</si>
  <si>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</si>
  <si>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</si>
  <si>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</si>
  <si>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</si>
  <si>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</si>
  <si>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</si>
  <si>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</si>
  <si>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</si>
  <si>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</si>
  <si>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</si>
  <si>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</si>
  <si>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</si>
  <si>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</si>
  <si>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</si>
  <si>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</si>
  <si>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</si>
  <si>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</si>
  <si>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</si>
  <si>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</si>
  <si>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</si>
  <si>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</si>
  <si>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</si>
  <si>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</si>
  <si>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</si>
  <si>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</si>
  <si>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</si>
  <si>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</si>
  <si>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</si>
  <si>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</si>
  <si>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</si>
  <si>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</si>
  <si>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</si>
  <si>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</si>
  <si>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</si>
  <si>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</si>
  <si>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</si>
  <si>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</si>
  <si>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</si>
  <si>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</si>
  <si>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</si>
  <si>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</si>
  <si>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</si>
  <si>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</si>
  <si>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</si>
  <si>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</si>
  <si>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</si>
  <si>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</si>
  <si>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</si>
  <si>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</si>
  <si>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</si>
  <si>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</si>
  <si>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</si>
  <si>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</si>
  <si>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</si>
  <si>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</si>
  <si>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</si>
  <si>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</si>
  <si>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</si>
  <si>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</si>
  <si>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</si>
  <si>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</si>
  <si>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</si>
  <si>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</si>
  <si>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</si>
  <si>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</si>
  <si>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</si>
  <si>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</si>
  <si>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</si>
  <si>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</si>
  <si>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</si>
  <si>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</si>
  <si>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</si>
  <si>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</si>
  <si>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</si>
  <si>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</si>
  <si>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</si>
  <si>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</si>
  <si>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</si>
  <si>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</si>
  <si>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</si>
  <si>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</si>
  <si>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</si>
  <si>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</si>
  <si>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</si>
  <si>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</si>
  <si>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</si>
  <si>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</si>
  <si>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</si>
  <si>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</si>
  <si>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</si>
  <si>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</si>
  <si>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</si>
  <si>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</si>
  <si>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</si>
  <si>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</si>
  <si>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</si>
  <si>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</si>
  <si>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</si>
  <si>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</si>
  <si>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</si>
  <si>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</si>
  <si>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</si>
  <si>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</si>
  <si>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</si>
  <si>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</si>
  <si>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</si>
  <si>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</si>
  <si>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</si>
  <si>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</si>
  <si>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</si>
  <si>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</si>
  <si>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</si>
  <si>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</si>
  <si>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</si>
  <si>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</si>
  <si>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</si>
  <si>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</si>
  <si>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</si>
  <si>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</si>
  <si>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</si>
  <si>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</si>
  <si>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</si>
  <si>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</si>
  <si>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</si>
  <si>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</si>
  <si>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</si>
  <si>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</si>
  <si>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</si>
  <si>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</si>
  <si>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</si>
  <si>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</si>
  <si>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</si>
  <si>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</si>
  <si>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</si>
  <si>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</si>
  <si>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</si>
  <si>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</si>
  <si>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</si>
  <si>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</si>
  <si>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</si>
  <si>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</si>
  <si>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</si>
  <si>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</si>
  <si>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</si>
  <si>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</si>
  <si>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</si>
  <si>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</si>
  <si>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</si>
  <si>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</si>
  <si>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</si>
  <si>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</si>
  <si>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</si>
  <si>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</si>
  <si>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</si>
  <si>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</si>
  <si>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</si>
  <si>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</si>
  <si>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</si>
  <si>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</si>
  <si>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</si>
  <si>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</si>
  <si>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</si>
  <si>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</si>
  <si>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</si>
  <si>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</si>
  <si>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</si>
  <si>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</si>
  <si>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</si>
  <si>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</si>
  <si>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</si>
  <si>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</si>
  <si>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</si>
  <si>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</si>
  <si>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</si>
  <si>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</si>
  <si>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</si>
  <si>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</si>
  <si>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</si>
  <si>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</si>
  <si>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</si>
  <si>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</si>
  <si>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</si>
  <si>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</si>
  <si>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</si>
  <si>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</si>
  <si>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</si>
  <si>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</si>
  <si>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</si>
  <si>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</si>
  <si>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</si>
  <si>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</si>
  <si>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</si>
  <si>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</si>
  <si>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</si>
  <si>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</si>
  <si>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</si>
  <si>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</si>
  <si>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</si>
  <si>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</si>
  <si>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</si>
  <si>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</si>
  <si>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</si>
  <si>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</si>
  <si>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</si>
  <si>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</si>
  <si>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</si>
  <si>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</si>
  <si>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</si>
  <si>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</si>
  <si>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</si>
  <si>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</si>
  <si>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</si>
  <si>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</si>
  <si>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</si>
  <si>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</si>
  <si>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</si>
  <si>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</si>
  <si>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</si>
  <si>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</si>
  <si>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</si>
  <si>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</si>
  <si>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</si>
  <si>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</si>
  <si>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</si>
  <si>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</si>
  <si>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</si>
  <si>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</si>
  <si>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</si>
  <si>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</si>
  <si>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</si>
  <si>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</si>
  <si>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</si>
  <si>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</si>
  <si>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</si>
  <si>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</si>
  <si>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</si>
  <si>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</si>
  <si>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</si>
  <si>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</si>
  <si>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</si>
  <si>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</si>
  <si>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</si>
  <si>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</si>
  <si>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</si>
  <si>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</si>
  <si>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</si>
  <si>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</si>
  <si>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</si>
  <si>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</si>
  <si>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</si>
  <si>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</si>
  <si>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</si>
  <si>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</si>
  <si>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</si>
  <si>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</si>
  <si>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</si>
  <si>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</si>
  <si>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</si>
  <si>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</si>
  <si>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</si>
  <si>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</si>
  <si>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</si>
  <si>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</si>
  <si>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</si>
  <si>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</si>
  <si>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</si>
  <si>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</si>
  <si>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</si>
  <si>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</si>
  <si>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</si>
  <si>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</si>
  <si>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</si>
  <si>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</si>
  <si>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</si>
  <si>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</si>
  <si>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</si>
  <si>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</si>
  <si>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</si>
  <si>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</si>
  <si>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</si>
  <si>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</si>
  <si>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</si>
  <si>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</si>
  <si>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</si>
  <si>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</si>
  <si>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</si>
  <si>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</si>
  <si>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</si>
  <si>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</si>
  <si>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</si>
  <si>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</si>
  <si>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</si>
  <si>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</si>
  <si>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</si>
  <si>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</si>
  <si>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</si>
  <si>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</si>
  <si>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</si>
  <si>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</si>
  <si>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</si>
  <si>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</si>
  <si>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</si>
  <si>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</si>
  <si>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</si>
  <si>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</si>
  <si>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</si>
  <si>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</si>
  <si>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</si>
  <si>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</si>
  <si>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</si>
  <si>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</si>
  <si>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</si>
  <si>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</si>
  <si>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</si>
  <si>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</si>
  <si>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</si>
  <si>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</si>
  <si>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</si>
  <si>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</si>
  <si>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</si>
  <si>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</si>
  <si>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</si>
  <si>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</si>
  <si>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</si>
  <si>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</si>
  <si>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</si>
  <si>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</si>
  <si>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</si>
  <si>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</si>
  <si>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</si>
  <si>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</si>
  <si>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</si>
  <si>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</si>
  <si>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</si>
  <si>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</si>
  <si>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</si>
  <si>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</si>
  <si>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</si>
  <si>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</si>
  <si>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</si>
  <si>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</si>
  <si>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</si>
  <si>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</si>
  <si>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</si>
  <si>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</si>
  <si>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</si>
  <si>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</si>
  <si>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</si>
  <si>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</si>
  <si>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</si>
  <si>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</si>
  <si>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</si>
  <si>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</si>
  <si>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</si>
  <si>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</si>
  <si>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</si>
  <si>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</si>
  <si>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</si>
  <si>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</si>
  <si>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</si>
  <si>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</si>
  <si>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</si>
  <si>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</si>
  <si>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</si>
  <si>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</si>
  <si>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</si>
  <si>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</si>
  <si>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</si>
  <si>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</si>
  <si>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</si>
  <si>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</si>
  <si>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</si>
  <si>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</si>
  <si>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</si>
  <si>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</si>
  <si>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</si>
  <si>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</si>
  <si>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</si>
  <si>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</si>
  <si>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</si>
  <si>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</si>
  <si>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</si>
  <si>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</si>
  <si>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</si>
  <si>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</si>
  <si>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</si>
  <si>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</si>
  <si>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</si>
  <si>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</si>
  <si>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</si>
  <si>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</si>
  <si>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</si>
  <si>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</si>
  <si>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</si>
  <si>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</si>
  <si>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</si>
  <si>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</si>
  <si>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</si>
  <si>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</si>
  <si>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</si>
  <si>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</si>
  <si>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</si>
  <si>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</si>
  <si>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</si>
  <si>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</si>
  <si>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</si>
  <si>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</si>
  <si>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</si>
  <si>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</si>
  <si>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</si>
  <si>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</si>
  <si>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</si>
  <si>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</si>
  <si>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</si>
  <si>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</si>
  <si>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</si>
  <si>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</si>
  <si>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</si>
  <si>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</si>
  <si>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</si>
  <si>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</si>
  <si>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</si>
  <si>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</si>
  <si>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</si>
  <si>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</si>
  <si>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</si>
  <si>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</si>
  <si>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</si>
  <si>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</si>
  <si>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</si>
  <si>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</si>
  <si>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</si>
  <si>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</si>
  <si>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</si>
  <si>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</si>
  <si>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</si>
  <si>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</si>
  <si>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</si>
  <si>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</si>
  <si>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</si>
  <si>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</si>
  <si>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</si>
  <si>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</si>
  <si>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</si>
  <si>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</si>
  <si>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</si>
  <si>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</si>
  <si>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</si>
  <si>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</si>
  <si>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</si>
  <si>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</si>
  <si>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</si>
  <si>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</si>
  <si>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</si>
  <si>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</si>
  <si>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</si>
  <si>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</si>
  <si>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</si>
  <si>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</si>
  <si>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</si>
  <si>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</si>
  <si>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</si>
  <si>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</si>
  <si>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</si>
  <si>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</si>
  <si>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</si>
  <si>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</si>
  <si>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</si>
  <si>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</si>
  <si>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</si>
  <si>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</si>
  <si>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</si>
  <si>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</si>
  <si>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</si>
  <si>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</si>
  <si>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</si>
  <si>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</si>
  <si>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</si>
  <si>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</si>
  <si>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</si>
  <si>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</si>
  <si>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</si>
  <si>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</si>
  <si>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</si>
  <si>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</si>
  <si>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</si>
  <si>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</si>
  <si>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</si>
  <si>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</si>
  <si>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</si>
  <si>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</si>
  <si>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</si>
  <si>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</si>
  <si>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</si>
  <si>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</si>
  <si>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</si>
  <si>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</si>
  <si>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</si>
  <si>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</si>
  <si>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</si>
  <si>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</si>
  <si>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</si>
  <si>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</si>
  <si>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</si>
  <si>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</si>
  <si>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</si>
  <si>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</si>
  <si>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</si>
  <si>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</si>
  <si>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</si>
  <si>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</si>
  <si>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</si>
  <si>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</si>
  <si>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</si>
  <si>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</si>
  <si>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</si>
  <si>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</si>
  <si>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</si>
  <si>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</si>
  <si>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</si>
  <si>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</si>
  <si>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</si>
  <si>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</si>
  <si>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</si>
  <si>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</si>
  <si>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</si>
  <si>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</si>
  <si>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</si>
  <si>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</si>
  <si>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</si>
  <si>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</si>
  <si>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</si>
  <si>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</si>
  <si>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</si>
  <si>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</si>
  <si>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</si>
  <si>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</si>
  <si>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</si>
  <si>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</si>
  <si>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</si>
  <si>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</si>
  <si>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</si>
  <si>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</si>
  <si>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</si>
  <si>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</si>
  <si>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</si>
  <si>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</si>
  <si>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</si>
  <si>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</si>
  <si>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</si>
  <si>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</si>
  <si>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</si>
  <si>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</si>
  <si>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</si>
  <si>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</si>
  <si>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</si>
  <si>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</si>
  <si>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</si>
  <si>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</si>
  <si>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</si>
  <si>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</si>
  <si>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</si>
  <si>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</si>
  <si>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</si>
  <si>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</si>
  <si>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</si>
  <si>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</si>
  <si>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</si>
  <si>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</si>
  <si>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</si>
  <si>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</si>
  <si>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</si>
  <si>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</si>
  <si>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</si>
  <si>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</si>
  <si>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</si>
  <si>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</si>
  <si>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</si>
  <si>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</si>
  <si>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</si>
  <si>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</si>
  <si>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</si>
  <si>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</si>
  <si>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</si>
  <si>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</si>
  <si>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</si>
  <si>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</si>
  <si>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</si>
  <si>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</si>
  <si>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</si>
  <si>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</si>
  <si>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</si>
  <si>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</si>
  <si>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</si>
  <si>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</si>
  <si>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</si>
  <si>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</si>
  <si>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</si>
  <si>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</si>
  <si>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</si>
  <si>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</si>
  <si>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</si>
  <si>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</si>
  <si>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</si>
  <si>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</si>
  <si>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</si>
  <si>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</si>
  <si>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</si>
  <si>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</si>
  <si>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</si>
  <si>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</si>
  <si>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</si>
  <si>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</si>
  <si>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</si>
  <si>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</si>
  <si>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</si>
  <si>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</si>
  <si>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</si>
  <si>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</si>
  <si>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</si>
  <si>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</si>
  <si>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</si>
  <si>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</si>
  <si>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</si>
  <si>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</si>
  <si>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</si>
  <si>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</si>
  <si>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</si>
  <si>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</si>
  <si>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</si>
  <si>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</si>
  <si>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</si>
  <si>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</si>
  <si>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</si>
  <si>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</si>
  <si>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</si>
  <si>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</si>
  <si>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</si>
  <si>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</si>
  <si>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</si>
  <si>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</si>
  <si>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</si>
  <si>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</si>
  <si>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</si>
  <si>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</si>
  <si>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</si>
  <si>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</si>
  <si>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</si>
  <si>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</si>
  <si>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</si>
  <si>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</si>
  <si>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</si>
  <si>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</si>
  <si>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</si>
  <si>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</si>
  <si>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</si>
  <si>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</si>
  <si>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</si>
  <si>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</si>
  <si>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</si>
  <si>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</si>
  <si>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</si>
  <si>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</si>
  <si>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</si>
  <si>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</si>
  <si>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</si>
  <si>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</si>
  <si>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</si>
  <si>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</si>
  <si>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</si>
  <si>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</si>
  <si>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</si>
  <si>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</si>
  <si>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</si>
  <si>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</si>
  <si>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</si>
  <si>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</si>
  <si>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</si>
  <si>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</si>
  <si>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</si>
  <si>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</si>
  <si>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</si>
  <si>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</si>
  <si>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</si>
  <si>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</si>
  <si>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</si>
  <si>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</si>
  <si>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</si>
  <si>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</si>
  <si>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</si>
  <si>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</si>
  <si>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</si>
  <si>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</si>
  <si>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</si>
  <si>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</si>
  <si>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</si>
  <si>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</si>
  <si>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</si>
  <si>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</si>
  <si>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</si>
  <si>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</si>
  <si>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</si>
  <si>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</si>
  <si>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</si>
  <si>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</si>
  <si>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</si>
  <si>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</si>
  <si>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</si>
  <si>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</si>
  <si>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</si>
  <si>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</si>
  <si>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</si>
  <si>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</si>
  <si>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</si>
  <si>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</si>
  <si>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</si>
  <si>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</si>
  <si>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</si>
  <si>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</si>
  <si>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</si>
  <si>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</si>
  <si>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</si>
  <si>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</si>
  <si>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</si>
  <si>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</si>
  <si>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</si>
  <si>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</si>
  <si>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</si>
  <si>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</si>
  <si>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</si>
  <si>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</si>
  <si>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</si>
  <si>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</si>
  <si>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</si>
  <si>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</si>
  <si>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</si>
  <si>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</si>
  <si>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</si>
  <si>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</si>
  <si>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</si>
  <si>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</si>
  <si>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</si>
  <si>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</si>
  <si>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</si>
  <si>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</si>
  <si>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</si>
  <si>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</si>
  <si>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</si>
  <si>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</si>
  <si>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</si>
  <si>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</si>
  <si>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</si>
  <si>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</si>
  <si>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</si>
  <si>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</si>
  <si>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</si>
  <si>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</si>
  <si>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</si>
  <si>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</si>
  <si>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</si>
  <si>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</si>
  <si>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</si>
  <si>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</si>
  <si>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</si>
  <si>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</si>
  <si>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</si>
  <si>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</si>
  <si>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</si>
  <si>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</si>
  <si>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</si>
  <si>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</si>
  <si>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</si>
  <si>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</si>
  <si>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</si>
  <si>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</si>
  <si>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</si>
  <si>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</si>
  <si>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</si>
  <si>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</si>
  <si>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</si>
  <si>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</si>
  <si>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</si>
  <si>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</si>
  <si>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</si>
  <si>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</si>
  <si>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</si>
  <si>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</si>
  <si>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</si>
  <si>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</si>
  <si>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</si>
  <si>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</si>
  <si>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</si>
  <si>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</si>
  <si>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</si>
  <si>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</si>
  <si>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</si>
  <si>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</si>
  <si>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</si>
  <si>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</si>
  <si>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</si>
  <si>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</si>
  <si>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</si>
  <si>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</si>
  <si>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</si>
  <si>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</si>
  <si>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</si>
  <si>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</si>
  <si>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</si>
  <si>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</si>
  <si>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</si>
  <si>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</si>
  <si>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</si>
  <si>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</si>
  <si>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</si>
  <si>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</si>
  <si>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</si>
  <si>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</si>
  <si>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</si>
  <si>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</si>
  <si>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</si>
  <si>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</si>
  <si>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</si>
  <si>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</si>
  <si>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</si>
  <si>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</si>
  <si>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</si>
  <si>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</si>
  <si>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</si>
  <si>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</si>
  <si>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</si>
  <si>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</si>
  <si>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</si>
  <si>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</si>
  <si>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</si>
  <si>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</si>
  <si>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</si>
  <si>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</si>
  <si>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</si>
  <si>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</si>
  <si>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</si>
  <si>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</si>
  <si>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</si>
  <si>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</si>
  <si>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</si>
  <si>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</si>
  <si>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</si>
  <si>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</si>
  <si>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</si>
  <si>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</si>
  <si>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</si>
  <si>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</si>
  <si>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</si>
  <si>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</si>
  <si>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</si>
  <si>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</si>
  <si>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</si>
  <si>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</si>
  <si>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</si>
  <si>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</si>
  <si>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</si>
  <si>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</si>
  <si>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</si>
  <si>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</si>
  <si>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</si>
  <si>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</si>
  <si>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</si>
  <si>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</si>
  <si>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</si>
  <si>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</si>
  <si>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</si>
  <si>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</si>
  <si>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</si>
  <si>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</si>
  <si>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</si>
  <si>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</si>
  <si>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</si>
  <si>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</si>
  <si>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</si>
  <si>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</si>
  <si>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</si>
  <si>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</si>
  <si>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</si>
  <si>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</si>
  <si>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</si>
  <si>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</si>
  <si>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</si>
  <si>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</si>
  <si>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</si>
  <si>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</si>
  <si>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</si>
  <si>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</si>
  <si>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</si>
  <si>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</si>
  <si>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</si>
  <si>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</si>
  <si>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</si>
  <si>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</si>
  <si>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</si>
  <si>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</si>
  <si>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</si>
  <si>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</si>
  <si>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</si>
  <si>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</si>
  <si>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</si>
  <si>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</si>
  <si>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</si>
  <si>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</si>
  <si>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</si>
  <si>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</si>
  <si>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</si>
  <si>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</si>
  <si>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</si>
  <si>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</si>
  <si>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</si>
  <si>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</si>
  <si>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</si>
  <si>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</si>
  <si>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</si>
  <si>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</si>
  <si>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</si>
  <si>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</si>
  <si>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</si>
  <si>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</si>
  <si>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</si>
  <si>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</si>
  <si>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</si>
  <si>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</si>
  <si>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</si>
  <si>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</si>
  <si>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</si>
  <si>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</si>
  <si>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</si>
  <si>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</si>
  <si>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</si>
  <si>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</si>
  <si>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</si>
  <si>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</si>
  <si>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</si>
  <si>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</si>
  <si>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</si>
  <si>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</si>
  <si>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</si>
  <si>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</si>
  <si>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</si>
  <si>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</si>
  <si>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</si>
  <si>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</si>
  <si>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</si>
  <si>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</si>
  <si>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</si>
  <si>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</si>
  <si>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</si>
  <si>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</si>
  <si>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</si>
  <si>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</si>
  <si>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</si>
  <si>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</si>
  <si>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</si>
  <si>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</si>
  <si>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</si>
  <si>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</si>
  <si>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</si>
  <si>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</si>
  <si>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</si>
  <si>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</si>
  <si>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</si>
  <si>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</si>
  <si>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</si>
  <si>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</si>
  <si>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</si>
  <si>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</si>
  <si>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</si>
  <si>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</si>
  <si>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</si>
  <si>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</si>
  <si>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</si>
  <si>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</si>
  <si>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</si>
  <si>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</si>
  <si>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</si>
  <si>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</si>
  <si>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</si>
  <si>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</si>
  <si>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</si>
  <si>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</si>
  <si>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</si>
  <si>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</si>
  <si>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</si>
  <si>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</si>
  <si>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</si>
  <si>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</si>
  <si>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</si>
  <si>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</si>
  <si>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</si>
  <si>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</si>
  <si>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</si>
  <si>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</si>
  <si>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</si>
  <si>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</si>
  <si>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</si>
  <si>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</si>
  <si>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</si>
  <si>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</si>
  <si>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</si>
  <si>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</si>
  <si>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</si>
  <si>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</si>
  <si>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</si>
  <si>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</si>
  <si>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</si>
  <si>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</si>
  <si>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</si>
  <si>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</si>
  <si>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</si>
  <si>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</si>
  <si>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</si>
  <si>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</si>
  <si>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</si>
  <si>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</si>
  <si>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</si>
  <si>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</si>
  <si>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</si>
  <si>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</si>
  <si>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</si>
  <si>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</si>
  <si>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</si>
  <si>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</si>
  <si>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</si>
  <si>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</si>
  <si>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</si>
  <si>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</si>
  <si>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</si>
  <si>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</si>
  <si>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</si>
  <si>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</si>
  <si>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</si>
  <si>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</si>
  <si>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</si>
  <si>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</si>
  <si>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</si>
  <si>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</si>
  <si>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</si>
  <si>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</si>
  <si>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</si>
  <si>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</si>
  <si>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</si>
  <si>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</si>
  <si>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</si>
  <si>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</si>
  <si>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</si>
  <si>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</si>
  <si>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</si>
  <si>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</si>
  <si>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</si>
  <si>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</si>
  <si>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</si>
  <si>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</si>
  <si>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</si>
  <si>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</si>
  <si>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</si>
  <si>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</si>
  <si>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</si>
  <si>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</si>
  <si>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</si>
  <si>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</si>
  <si>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</si>
  <si>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</si>
  <si>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</si>
  <si>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</si>
  <si>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</si>
  <si>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</si>
  <si>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</si>
  <si>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</si>
  <si>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</si>
  <si>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</si>
  <si>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</si>
  <si>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</si>
  <si>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</si>
  <si>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</si>
  <si>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</si>
  <si>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</si>
  <si>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</si>
  <si>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</si>
  <si>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</si>
  <si>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</si>
  <si>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</si>
  <si>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</si>
  <si>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</si>
  <si>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</si>
  <si>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</si>
  <si>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</si>
  <si>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</si>
  <si>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</si>
  <si>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</si>
  <si>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</si>
  <si>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</si>
  <si>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</si>
  <si>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</si>
  <si>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</si>
  <si>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</si>
  <si>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</si>
  <si>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</si>
  <si>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</si>
  <si>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</si>
  <si>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</si>
  <si>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</si>
  <si>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</si>
  <si>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</si>
  <si>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</si>
  <si>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</si>
  <si>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</si>
  <si>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</si>
  <si>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</si>
  <si>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</si>
  <si>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</si>
  <si>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</si>
  <si>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</si>
  <si>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</si>
  <si>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</si>
  <si>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</si>
  <si>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</si>
  <si>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</si>
  <si>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</si>
  <si>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</si>
  <si>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</si>
  <si>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</si>
  <si>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</si>
  <si>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</si>
  <si>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</si>
  <si>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</si>
  <si>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</si>
  <si>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</si>
  <si>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</si>
  <si>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</si>
  <si>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</si>
  <si>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</si>
  <si>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</si>
  <si>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</si>
  <si>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</si>
  <si>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</si>
  <si>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</si>
  <si>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</si>
  <si>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</si>
  <si>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</si>
  <si>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</si>
  <si>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</si>
  <si>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</si>
  <si>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</si>
  <si>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</si>
  <si>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</si>
  <si>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</si>
  <si>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</si>
  <si>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</si>
  <si>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</si>
  <si>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</si>
  <si>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</si>
  <si>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</si>
  <si>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</si>
  <si>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</si>
  <si>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</si>
  <si>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</si>
  <si>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</si>
  <si>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</si>
  <si>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</si>
  <si>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</si>
  <si>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</si>
  <si>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</si>
  <si>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</si>
  <si>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</si>
  <si>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</si>
  <si>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</si>
  <si>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</si>
  <si>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</si>
  <si>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</si>
  <si>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</si>
  <si>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</si>
  <si>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</si>
  <si>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</si>
  <si>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</si>
  <si>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</si>
  <si>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</si>
  <si>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</si>
  <si>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</si>
  <si>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</si>
  <si>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</si>
  <si>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</si>
  <si>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</si>
  <si>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</si>
  <si>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</si>
  <si>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</si>
  <si>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</si>
  <si>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</si>
  <si>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</si>
  <si>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</si>
  <si>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</si>
  <si>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</si>
  <si>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</si>
  <si>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</si>
  <si>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</si>
  <si>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</si>
  <si>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</si>
  <si>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</si>
  <si>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</si>
  <si>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</si>
  <si>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</si>
  <si>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</si>
  <si>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</si>
  <si>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</si>
  <si>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</si>
  <si>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</si>
  <si>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</si>
  <si>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</si>
  <si>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</si>
  <si>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</si>
  <si>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</si>
  <si>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</si>
  <si>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</si>
  <si>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</si>
  <si>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</si>
  <si>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</si>
  <si>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</si>
  <si>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</si>
  <si>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</si>
  <si>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</si>
  <si>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</si>
  <si>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</si>
  <si>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</si>
  <si>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</si>
  <si>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</si>
  <si>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</si>
  <si>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</si>
  <si>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</si>
  <si>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</si>
  <si>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</si>
  <si>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</si>
  <si>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</si>
  <si>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</si>
  <si>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</si>
  <si>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</si>
  <si>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</si>
  <si>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</si>
  <si>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</si>
  <si>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</si>
  <si>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</si>
  <si>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</si>
  <si>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</si>
  <si>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</si>
  <si>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</si>
  <si>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</si>
  <si>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</si>
  <si>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</si>
  <si>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</si>
  <si>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</si>
  <si>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</si>
  <si>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</si>
  <si>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</si>
  <si>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</si>
  <si>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</si>
  <si>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</si>
  <si>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</si>
  <si>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</si>
  <si>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</si>
  <si>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</si>
  <si>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</si>
  <si>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</si>
  <si>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</si>
  <si>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</si>
  <si>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</si>
  <si>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</si>
  <si>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</si>
  <si>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</si>
  <si>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</si>
  <si>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</si>
  <si>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</si>
  <si>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</si>
  <si>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</si>
  <si>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</si>
  <si>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</si>
  <si>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</si>
  <si>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</si>
  <si>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</si>
  <si>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</si>
  <si>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</si>
  <si>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</si>
  <si>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</si>
  <si>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</si>
  <si>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</si>
  <si>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</si>
  <si>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</si>
  <si>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</si>
  <si>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</si>
  <si>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</si>
  <si>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</si>
  <si>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</si>
  <si>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</si>
  <si>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</si>
  <si>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</si>
  <si>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</si>
  <si>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</si>
  <si>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</si>
  <si>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</si>
  <si>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</si>
  <si>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</si>
  <si>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</si>
  <si>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</si>
  <si>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</si>
  <si>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</si>
  <si>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</si>
  <si>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</si>
  <si>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</si>
  <si>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</si>
  <si>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</si>
  <si>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</si>
  <si>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</si>
  <si>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</si>
  <si>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</si>
  <si>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</si>
  <si>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</si>
  <si>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</si>
  <si>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</si>
  <si>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</si>
  <si>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</si>
  <si>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</si>
  <si>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</si>
  <si>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</si>
  <si>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</si>
  <si>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</si>
  <si>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</si>
  <si>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</si>
  <si>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</si>
  <si>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</si>
  <si>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</si>
  <si>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</si>
  <si>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</si>
  <si>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</si>
  <si>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</si>
  <si>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</si>
  <si>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</si>
  <si>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</si>
  <si>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</si>
  <si>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</si>
  <si>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</si>
  <si>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</si>
  <si>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</si>
  <si>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</si>
  <si>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</si>
  <si>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</si>
  <si>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</si>
  <si>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</si>
  <si>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</si>
  <si>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</si>
  <si>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</si>
  <si>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</si>
  <si>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</si>
  <si>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</si>
  <si>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</si>
  <si>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</si>
  <si>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</si>
  <si>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</si>
  <si>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</si>
  <si>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</si>
  <si>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</si>
  <si>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</si>
  <si>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</si>
  <si>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</si>
  <si>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</si>
  <si>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</si>
  <si>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</si>
  <si>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</si>
  <si>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</si>
  <si>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</si>
  <si>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</si>
  <si>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</si>
  <si>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</si>
  <si>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</si>
  <si>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</si>
  <si>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</si>
  <si>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</si>
  <si>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</si>
  <si>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</si>
  <si>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</si>
  <si>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</si>
  <si>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</si>
  <si>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</si>
  <si>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</si>
  <si>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</si>
  <si>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</si>
  <si>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</si>
  <si>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</si>
  <si>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</si>
  <si>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</si>
  <si>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</si>
  <si>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</si>
  <si>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</si>
  <si>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</si>
  <si>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</si>
  <si>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</si>
  <si>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</si>
  <si>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</si>
  <si>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</si>
  <si>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</si>
  <si>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</si>
  <si>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</si>
  <si>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</si>
  <si>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</si>
  <si>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</si>
  <si>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</si>
  <si>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</si>
  <si>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</si>
  <si>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</si>
  <si>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</si>
  <si>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</si>
  <si>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</si>
  <si>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</si>
  <si>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</si>
  <si>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</si>
  <si>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</si>
  <si>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</si>
  <si>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</si>
  <si>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</si>
  <si>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</si>
  <si>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</si>
  <si>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</si>
  <si>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</si>
  <si>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</si>
  <si>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</si>
  <si>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</si>
  <si>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</si>
  <si>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</si>
  <si>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</si>
  <si>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</si>
  <si>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</si>
  <si>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</si>
  <si>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</si>
  <si>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</si>
  <si>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</si>
  <si>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</si>
  <si>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</si>
  <si>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</si>
  <si>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</si>
  <si>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</si>
  <si>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</si>
  <si>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</si>
  <si>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</si>
  <si>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</si>
  <si>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</si>
  <si>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</si>
  <si>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</si>
  <si>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</si>
  <si>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</si>
  <si>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</si>
  <si>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</si>
  <si>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</si>
  <si>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</si>
  <si>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</si>
  <si>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</si>
  <si>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</si>
  <si>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</si>
  <si>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</si>
  <si>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</si>
  <si>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</si>
  <si>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</si>
  <si>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</si>
  <si>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</si>
  <si>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</si>
  <si>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</si>
  <si>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</si>
  <si>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</si>
  <si>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</si>
  <si>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</si>
  <si>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</si>
  <si>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</si>
  <si>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</si>
  <si>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</si>
  <si>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</si>
  <si>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</si>
  <si>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</si>
  <si>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</si>
  <si>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</si>
  <si>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</si>
  <si>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</si>
  <si>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</si>
  <si>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</si>
  <si>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</si>
  <si>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</si>
  <si>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</si>
  <si>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</si>
  <si>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</si>
  <si>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</si>
  <si>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</si>
  <si>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</si>
  <si>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</si>
  <si>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</si>
  <si>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</si>
  <si>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</si>
  <si>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</si>
  <si>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</si>
  <si>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</si>
  <si>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</si>
  <si>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</si>
  <si>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</si>
  <si>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</si>
  <si>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</si>
  <si>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</si>
  <si>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</si>
  <si>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</si>
  <si>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</si>
  <si>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</si>
  <si>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</si>
  <si>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</si>
  <si>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</si>
  <si>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</si>
  <si>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</si>
  <si>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</si>
  <si>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</si>
  <si>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</si>
  <si>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</si>
  <si>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</si>
  <si>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</si>
  <si>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</si>
  <si>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</si>
  <si>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</si>
  <si>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</si>
  <si>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</si>
  <si>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</si>
  <si>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</si>
  <si>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</si>
  <si>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</si>
  <si>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</si>
  <si>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</si>
  <si>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</si>
  <si>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</si>
  <si>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</si>
  <si>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</si>
  <si>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</si>
  <si>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</si>
  <si>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</si>
  <si>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</si>
  <si>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</si>
  <si>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</si>
  <si>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</si>
  <si>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</si>
  <si>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</si>
  <si>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</si>
  <si>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</si>
  <si>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</si>
  <si>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</si>
  <si>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</si>
  <si>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</si>
  <si>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</si>
  <si>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</si>
  <si>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</si>
  <si>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</si>
  <si>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</si>
  <si>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</si>
  <si>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</si>
  <si>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</si>
  <si>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</si>
  <si>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</si>
  <si>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</si>
  <si>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</si>
  <si>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</si>
  <si>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</si>
  <si>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</si>
  <si>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</si>
  <si>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</si>
  <si>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</si>
  <si>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</si>
  <si>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</si>
  <si>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</si>
  <si>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</si>
  <si>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</si>
  <si>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</si>
  <si>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</si>
  <si>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</si>
  <si>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</si>
  <si>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</si>
  <si>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</si>
  <si>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</si>
  <si>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</si>
  <si>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</si>
  <si>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</si>
  <si>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</si>
  <si>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</si>
  <si>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</si>
  <si>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</si>
  <si>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</si>
  <si>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</si>
  <si>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</si>
  <si>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</si>
  <si>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</si>
  <si>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</si>
  <si>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</si>
  <si>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</si>
  <si>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</si>
  <si>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</si>
  <si>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</si>
  <si>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</si>
  <si>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</si>
  <si>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</si>
  <si>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</si>
  <si>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</si>
  <si>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</si>
  <si>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</si>
  <si>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</si>
  <si>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</si>
  <si>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</si>
  <si>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</si>
  <si>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</si>
  <si>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</si>
  <si>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</si>
  <si>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</si>
  <si>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</si>
  <si>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</si>
  <si>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</si>
  <si>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</si>
  <si>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</si>
  <si>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</si>
  <si>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</si>
  <si>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</si>
  <si>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</si>
  <si>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</si>
  <si>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</si>
  <si>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</si>
  <si>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</si>
  <si>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</si>
  <si>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</si>
  <si>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</si>
  <si>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</si>
  <si>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</si>
  <si>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</si>
  <si>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</si>
  <si>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</si>
  <si>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</si>
  <si>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</si>
  <si>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</si>
  <si>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</si>
  <si>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</si>
  <si>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</si>
  <si>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</si>
  <si>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</si>
  <si>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</si>
  <si>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</si>
  <si>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</si>
  <si>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</si>
  <si>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</si>
  <si>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</si>
  <si>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</si>
  <si>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</si>
  <si>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</si>
  <si>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</si>
  <si>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</si>
  <si>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</si>
  <si>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</si>
  <si>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</si>
  <si>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</si>
  <si>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</si>
  <si>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</si>
  <si>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</si>
  <si>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</si>
  <si>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</si>
  <si>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</si>
  <si>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</si>
  <si>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</si>
  <si>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</si>
  <si>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</si>
  <si>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</si>
  <si>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</si>
  <si>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</si>
  <si>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</si>
  <si>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</si>
  <si>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</si>
  <si>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</si>
  <si>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</si>
  <si>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</si>
  <si>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</si>
  <si>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</si>
  <si>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</si>
  <si>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</si>
  <si>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</si>
  <si>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</si>
  <si>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</si>
  <si>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</si>
  <si>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</si>
  <si>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</si>
  <si>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</si>
  <si>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</si>
  <si>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</si>
  <si>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</si>
  <si>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</si>
  <si>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</si>
  <si>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</si>
  <si>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</si>
  <si>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</si>
  <si>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</si>
  <si>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</si>
  <si>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</si>
  <si>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</si>
  <si>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</si>
  <si>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</si>
  <si>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</si>
  <si>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</si>
  <si>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</si>
  <si>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</si>
  <si>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</si>
  <si>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</si>
  <si>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</si>
  <si>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</si>
  <si>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</si>
  <si>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</si>
  <si>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</si>
  <si>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</si>
  <si>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</si>
  <si>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</si>
  <si>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</si>
  <si>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</si>
  <si>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</si>
  <si>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</si>
  <si>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</si>
  <si>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</si>
  <si>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</si>
  <si>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</si>
  <si>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</si>
  <si>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</si>
  <si>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</si>
  <si>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</si>
  <si>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</si>
  <si>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</si>
  <si>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</si>
  <si>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</si>
  <si>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</si>
  <si>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</si>
  <si>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</si>
  <si>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</si>
  <si>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</si>
  <si>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</si>
  <si>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</si>
  <si>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</si>
  <si>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</si>
  <si>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</si>
  <si>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</si>
  <si>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</si>
  <si>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</si>
  <si>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</si>
  <si>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</si>
  <si>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</si>
  <si>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</si>
  <si>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</si>
  <si>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</si>
  <si>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</si>
  <si>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</si>
  <si>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</si>
  <si>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</si>
  <si>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</si>
  <si>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</si>
  <si>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</si>
  <si>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</si>
  <si>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</si>
  <si>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</si>
  <si>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</si>
  <si>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</si>
  <si>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</si>
  <si>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</si>
  <si>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</si>
  <si>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</si>
  <si>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</si>
  <si>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</si>
  <si>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</si>
  <si>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</si>
  <si>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</si>
  <si>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</si>
  <si>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</si>
  <si>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</si>
  <si>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</si>
  <si>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</si>
  <si>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</si>
  <si>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</si>
  <si>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</si>
  <si>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</si>
  <si>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</si>
  <si>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</si>
  <si>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</si>
  <si>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</si>
  <si>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</si>
  <si>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</si>
  <si>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</si>
  <si>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</si>
  <si>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</si>
  <si>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</si>
  <si>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</si>
  <si>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</si>
  <si>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</si>
  <si>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</si>
  <si>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</si>
  <si>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</si>
  <si>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</si>
  <si>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</si>
  <si>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</si>
  <si>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</si>
  <si>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</si>
  <si>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</si>
  <si>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</si>
  <si>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</si>
  <si>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</si>
  <si>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</si>
  <si>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</si>
  <si>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</si>
  <si>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</si>
  <si>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</si>
  <si>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</si>
  <si>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</si>
  <si>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</si>
  <si>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</si>
  <si>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</si>
  <si>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</si>
  <si>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</si>
  <si>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</si>
  <si>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</si>
  <si>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</si>
  <si>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</si>
  <si>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</si>
  <si>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</si>
  <si>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</si>
  <si>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</si>
  <si>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</si>
  <si>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</si>
  <si>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</si>
  <si>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</si>
  <si>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</si>
  <si>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</si>
  <si>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</si>
  <si>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</si>
  <si>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</si>
  <si>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</si>
  <si>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</si>
  <si>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</si>
  <si>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</si>
  <si>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</si>
  <si>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</si>
  <si>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</si>
  <si>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</si>
  <si>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</si>
  <si>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</si>
  <si>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</si>
  <si>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</si>
  <si>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</si>
  <si>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</si>
  <si>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</si>
  <si>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</si>
  <si>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</si>
  <si>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</si>
  <si>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</si>
  <si>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</si>
  <si>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</si>
  <si>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</si>
  <si>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</si>
  <si>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</si>
  <si>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</si>
  <si>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</si>
  <si>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</si>
  <si>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</si>
  <si>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</si>
  <si>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</si>
  <si>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</si>
  <si>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</si>
  <si>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</si>
  <si>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</si>
  <si>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</si>
  <si>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</si>
  <si>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</si>
  <si>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</si>
  <si>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</si>
  <si>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</si>
  <si>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</si>
  <si>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</si>
  <si>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</si>
  <si>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</si>
  <si>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</si>
  <si>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</si>
  <si>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</si>
  <si>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</si>
  <si>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</si>
  <si>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</si>
  <si>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</si>
  <si>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</si>
  <si>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</si>
  <si>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</si>
  <si>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</si>
  <si>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</si>
  <si>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</si>
  <si>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</si>
  <si>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</si>
  <si>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</si>
  <si>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</si>
  <si>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</si>
  <si>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</si>
  <si>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</si>
  <si>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</si>
  <si>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</si>
  <si>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</si>
  <si>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</si>
  <si>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</si>
  <si>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</si>
  <si>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</si>
  <si>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</si>
  <si>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</si>
  <si>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</si>
  <si>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</si>
  <si>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</si>
  <si>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</si>
  <si>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</si>
  <si>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</si>
  <si>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</si>
  <si>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</si>
  <si>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</si>
  <si>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</si>
  <si>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</si>
  <si>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</si>
  <si>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</si>
  <si>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</si>
  <si>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</si>
  <si>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</si>
  <si>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</si>
  <si>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</si>
  <si>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</si>
  <si>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</si>
  <si>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</si>
  <si>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</si>
  <si>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</si>
  <si>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</si>
  <si>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</si>
  <si>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</si>
  <si>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</si>
  <si>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</si>
  <si>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</si>
  <si>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</si>
  <si>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</si>
  <si>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</si>
  <si>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</si>
  <si>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</si>
  <si>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</si>
  <si>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</si>
  <si>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</si>
  <si>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</si>
  <si>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</si>
  <si>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</si>
  <si>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</si>
  <si>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</si>
  <si>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</si>
  <si>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</si>
  <si>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</si>
  <si>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</si>
  <si>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</si>
  <si>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</si>
  <si>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</si>
  <si>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</si>
  <si>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</si>
  <si>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</si>
  <si>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</si>
  <si>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</si>
  <si>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</si>
  <si>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</si>
  <si>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</si>
  <si>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</si>
  <si>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</si>
  <si>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</si>
  <si>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</si>
  <si>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</si>
  <si>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</si>
  <si>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</si>
  <si>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</si>
  <si>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</si>
  <si>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</si>
  <si>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</si>
  <si>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</si>
  <si>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</si>
  <si>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</si>
  <si>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</si>
  <si>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</si>
  <si>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</si>
  <si>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</si>
  <si>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</si>
  <si>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</si>
  <si>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</si>
  <si>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</si>
  <si>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</si>
  <si>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</si>
  <si>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</si>
  <si>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</si>
  <si>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</si>
  <si>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</si>
  <si>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</si>
  <si>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</si>
  <si>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</si>
  <si>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</si>
  <si>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</si>
  <si>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</si>
  <si>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</si>
  <si>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</si>
  <si>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</si>
  <si>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</si>
  <si>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</si>
  <si>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</si>
  <si>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</si>
  <si>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</si>
  <si>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</si>
  <si>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</si>
  <si>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</si>
  <si>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</si>
  <si>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</si>
  <si>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</si>
  <si>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</si>
  <si>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</si>
  <si>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</si>
  <si>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</si>
  <si>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</si>
  <si>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</si>
  <si>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</si>
  <si>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</si>
  <si>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</si>
  <si>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</si>
  <si>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</si>
  <si>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</si>
  <si>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</si>
  <si>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</si>
  <si>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</si>
  <si>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</si>
  <si>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</si>
  <si>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</si>
  <si>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</si>
  <si>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</si>
  <si>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</si>
  <si>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</si>
  <si>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</si>
  <si>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</si>
  <si>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</si>
  <si>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</si>
  <si>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</si>
  <si>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</si>
  <si>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</si>
  <si>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</si>
  <si>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</si>
  <si>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</si>
  <si>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</si>
  <si>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</si>
  <si>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</si>
  <si>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</si>
  <si>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</si>
  <si>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</si>
  <si>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</si>
  <si>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</si>
  <si>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</si>
  <si>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</si>
  <si>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</si>
  <si>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</si>
  <si>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</si>
  <si>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</si>
  <si>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</si>
  <si>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</si>
  <si>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</si>
  <si>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</si>
  <si>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</si>
  <si>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</si>
  <si>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</si>
  <si>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</si>
  <si>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</si>
  <si>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</si>
  <si>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</si>
  <si>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</si>
  <si>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</si>
  <si>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</si>
  <si>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</si>
  <si>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</si>
  <si>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</si>
  <si>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</si>
  <si>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</si>
  <si>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</si>
  <si>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</si>
  <si>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</si>
  <si>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</si>
  <si>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</si>
  <si>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</si>
  <si>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</si>
  <si>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</si>
  <si>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</si>
  <si>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</si>
  <si>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</si>
  <si>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</si>
  <si>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</si>
  <si>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</si>
  <si>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</si>
  <si>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</si>
  <si>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</si>
  <si>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</si>
  <si>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</si>
  <si>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</si>
  <si>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</si>
  <si>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</si>
  <si>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</si>
  <si>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</si>
  <si>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</si>
  <si>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</si>
  <si>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</si>
  <si>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</si>
  <si>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</si>
  <si>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</si>
  <si>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</si>
  <si>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</si>
  <si>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</si>
  <si>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</si>
  <si>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</si>
  <si>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</si>
  <si>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</si>
  <si>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</si>
  <si>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</si>
  <si>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</si>
  <si>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</si>
  <si>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</si>
  <si>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</si>
  <si>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</si>
  <si>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</si>
  <si>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</si>
  <si>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</si>
  <si>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</si>
  <si>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</si>
  <si>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</si>
  <si>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</si>
  <si>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</si>
  <si>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</si>
  <si>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</si>
  <si>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</si>
  <si>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</si>
  <si>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</si>
  <si>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</si>
  <si>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</si>
  <si>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</si>
  <si>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</si>
  <si>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</si>
  <si>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</si>
  <si>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</si>
  <si>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</si>
  <si>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</si>
  <si>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</si>
  <si>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</si>
  <si>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</si>
  <si>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</si>
  <si>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</si>
  <si>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</si>
  <si>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</si>
  <si>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</si>
  <si>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</si>
  <si>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</si>
  <si>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</si>
  <si>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</si>
  <si>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</si>
  <si>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</si>
  <si>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</si>
  <si>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</si>
  <si>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</si>
  <si>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</si>
  <si>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</si>
  <si>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</si>
  <si>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</si>
  <si>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</si>
  <si>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</si>
  <si>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</si>
  <si>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</si>
  <si>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</si>
  <si>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</si>
  <si>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</si>
  <si>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</si>
  <si>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</si>
  <si>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</si>
  <si>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</si>
  <si>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</si>
  <si>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</si>
  <si>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</si>
  <si>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</si>
  <si>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</si>
  <si>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</si>
  <si>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</si>
  <si>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</si>
  <si>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</si>
  <si>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</si>
  <si>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</si>
  <si>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</si>
  <si>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</si>
  <si>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</si>
  <si>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</si>
  <si>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</si>
  <si>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</si>
  <si>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</si>
  <si>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</si>
  <si>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</si>
  <si>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</si>
  <si>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</si>
  <si>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</si>
  <si>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</si>
  <si>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</si>
  <si>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</si>
  <si>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</si>
  <si>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</si>
  <si>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</si>
  <si>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</si>
  <si>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</si>
  <si>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</si>
  <si>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</si>
  <si>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</si>
  <si>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</si>
  <si>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</si>
  <si>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</si>
  <si>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</si>
  <si>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</si>
  <si>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</si>
  <si>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</si>
  <si>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</si>
  <si>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</si>
  <si>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</si>
  <si>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</si>
  <si>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</si>
  <si>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</si>
  <si>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</si>
  <si>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</si>
  <si>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</si>
  <si>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</si>
  <si>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</si>
  <si>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</si>
  <si>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</si>
  <si>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</si>
  <si>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</si>
  <si>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</si>
  <si>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</si>
  <si>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</si>
  <si>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</si>
  <si>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</si>
  <si>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</si>
  <si>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</si>
  <si>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</si>
  <si>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</si>
  <si>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</si>
  <si>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</si>
  <si>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</si>
  <si>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</si>
  <si>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</si>
  <si>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</si>
  <si>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</si>
  <si>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</si>
  <si>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</si>
  <si>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</si>
  <si>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</si>
  <si>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</si>
  <si>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</si>
  <si>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</si>
  <si>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</si>
  <si>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</si>
  <si>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</si>
  <si>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</si>
  <si>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</si>
  <si>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</si>
  <si>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</si>
  <si>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</si>
  <si>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</si>
  <si>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</si>
  <si>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</si>
  <si>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</si>
  <si>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</si>
  <si>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</si>
  <si>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</si>
  <si>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</si>
  <si>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</si>
  <si>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</si>
  <si>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</si>
  <si>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</si>
  <si>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</si>
  <si>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</si>
  <si>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</si>
  <si>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</si>
  <si>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</si>
  <si>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</si>
  <si>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</si>
  <si>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</si>
  <si>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</si>
  <si>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</si>
  <si>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</si>
  <si>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</si>
  <si>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</si>
  <si>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</si>
  <si>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</si>
  <si>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</si>
  <si>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</si>
  <si>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</si>
  <si>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</si>
  <si>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</si>
  <si>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</si>
  <si>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</si>
  <si>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</si>
  <si>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</si>
  <si>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</si>
  <si>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</si>
  <si>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</si>
  <si>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</si>
  <si>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</si>
  <si>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</si>
  <si>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</si>
  <si>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</si>
  <si>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</si>
  <si>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</si>
  <si>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</si>
  <si>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</si>
  <si>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</si>
  <si>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</si>
  <si>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</si>
  <si>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</si>
  <si>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</si>
  <si>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</si>
  <si>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</si>
  <si>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</si>
  <si>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</si>
  <si>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</si>
  <si>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</si>
  <si>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</si>
  <si>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</si>
  <si>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</si>
  <si>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</si>
  <si>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</si>
  <si>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</si>
  <si>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</si>
  <si>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</si>
  <si>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</si>
  <si>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</si>
  <si>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</si>
  <si>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</si>
  <si>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</si>
  <si>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</si>
  <si>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</si>
  <si>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</si>
  <si>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</si>
  <si>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</si>
  <si>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</si>
  <si>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</si>
  <si>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</si>
  <si>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</si>
  <si>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</si>
  <si>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</si>
  <si>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</si>
  <si>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</si>
  <si>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</si>
  <si>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</si>
  <si>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</si>
  <si>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</si>
  <si>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</si>
  <si>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</si>
  <si>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</si>
  <si>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</si>
  <si>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</si>
  <si>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</si>
  <si>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</si>
  <si>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</si>
  <si>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</si>
  <si>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</si>
  <si>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</si>
  <si>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</si>
  <si>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</si>
  <si>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</si>
  <si>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</si>
  <si>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</si>
  <si>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</si>
  <si>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</si>
  <si>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</si>
  <si>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</si>
  <si>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</si>
  <si>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</si>
  <si>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</si>
  <si>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</si>
  <si>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</si>
  <si>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</si>
  <si>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</si>
  <si>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</si>
  <si>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</si>
  <si>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</si>
  <si>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</si>
  <si>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</si>
  <si>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</si>
  <si>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</si>
  <si>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</si>
  <si>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</si>
  <si>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</si>
  <si>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</si>
  <si>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</si>
  <si>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</si>
  <si>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</si>
  <si>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</si>
  <si>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</si>
  <si>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</si>
  <si>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</si>
  <si>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</si>
  <si>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</si>
  <si>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</si>
  <si>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</si>
  <si>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</si>
  <si>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</si>
  <si>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</si>
  <si>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</si>
  <si>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</si>
  <si>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</si>
  <si>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</si>
  <si>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</si>
  <si>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</si>
  <si>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</si>
  <si>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</si>
  <si>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</si>
  <si>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</si>
  <si>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</si>
  <si>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</si>
  <si>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</si>
  <si>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</si>
  <si>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</si>
  <si>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</si>
  <si>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</si>
  <si>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</si>
  <si>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</si>
  <si>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</si>
  <si>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</si>
  <si>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</si>
  <si>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</si>
  <si>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</si>
  <si>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</si>
  <si>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</si>
  <si>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</si>
  <si>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</si>
  <si>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</si>
  <si>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</si>
  <si>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</si>
  <si>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</si>
  <si>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</si>
  <si>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</si>
  <si>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</si>
  <si>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</si>
  <si>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</si>
  <si>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</si>
  <si>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</si>
  <si>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</si>
  <si>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</si>
  <si>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</si>
  <si>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</si>
  <si>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</si>
  <si>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</si>
  <si>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</si>
  <si>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</si>
  <si>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</si>
  <si>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</si>
  <si>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</si>
  <si>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</si>
  <si>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</si>
  <si>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</si>
  <si>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</si>
  <si>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</si>
  <si>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</si>
  <si>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</si>
  <si>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</si>
  <si>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</si>
  <si>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</si>
  <si>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</si>
  <si>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</si>
  <si>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</si>
  <si>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</si>
  <si>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</si>
  <si>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</si>
  <si>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</si>
  <si>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</si>
  <si>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</si>
  <si>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</si>
  <si>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</si>
  <si>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</si>
  <si>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</si>
  <si>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</si>
  <si>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</si>
  <si>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</si>
  <si>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</si>
  <si>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</si>
  <si>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</si>
  <si>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</si>
  <si>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</si>
  <si>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</si>
  <si>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</si>
  <si>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</si>
  <si>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</si>
  <si>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</si>
  <si>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</si>
  <si>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</si>
  <si>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</si>
  <si>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</si>
  <si>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</si>
  <si>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</si>
  <si>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</si>
  <si>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</si>
  <si>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</si>
  <si>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</si>
  <si>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</si>
  <si>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</si>
  <si>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</si>
  <si>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</si>
  <si>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</si>
  <si>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</si>
  <si>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</si>
  <si>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</si>
  <si>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</si>
  <si>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</si>
  <si>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</si>
  <si>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</si>
  <si>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</si>
  <si>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</si>
  <si>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</si>
  <si>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</si>
  <si>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</si>
  <si>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</si>
  <si>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</si>
  <si>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</si>
  <si>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</si>
  <si>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</si>
  <si>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</si>
  <si>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</si>
  <si>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</si>
  <si>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</si>
  <si>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</si>
  <si>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</si>
  <si>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</si>
  <si>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</si>
  <si>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</si>
  <si>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</si>
  <si>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</si>
  <si>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</si>
  <si>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</si>
  <si>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</si>
  <si>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</si>
  <si>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</si>
  <si>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</si>
  <si>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</si>
  <si>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</si>
  <si>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</si>
  <si>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</si>
  <si>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</si>
  <si>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</si>
  <si>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</si>
  <si>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</si>
  <si>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</si>
  <si>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</si>
  <si>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</si>
  <si>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</si>
  <si>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</si>
  <si>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</si>
  <si>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</si>
  <si>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</si>
  <si>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</si>
  <si>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</si>
  <si>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</si>
  <si>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</si>
  <si>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</si>
  <si>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</si>
  <si>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</si>
  <si>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</si>
  <si>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</si>
  <si>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</si>
  <si>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</si>
  <si>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</si>
  <si>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</si>
  <si>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</si>
  <si>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</si>
  <si>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</si>
  <si>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</si>
  <si>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</si>
  <si>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</si>
  <si>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</si>
  <si>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</si>
  <si>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</si>
  <si>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</si>
  <si>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</si>
  <si>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</si>
  <si>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</si>
  <si>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</si>
  <si>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</si>
  <si>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</si>
  <si>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</si>
  <si>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</si>
  <si>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</si>
  <si>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</si>
  <si>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</si>
  <si>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</si>
  <si>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</si>
  <si>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</si>
  <si>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</si>
  <si>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</si>
  <si>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</si>
  <si>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</si>
  <si>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</si>
  <si>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</si>
  <si>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</si>
  <si>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</si>
  <si>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</si>
  <si>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</si>
  <si>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</si>
  <si>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</si>
  <si>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</si>
  <si>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</si>
  <si>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</si>
  <si>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</si>
  <si>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</si>
  <si>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</si>
  <si>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</si>
  <si>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</si>
  <si>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</si>
  <si>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</si>
  <si>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</si>
  <si>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</si>
  <si>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</si>
  <si>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</si>
  <si>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</si>
  <si>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</si>
  <si>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</si>
  <si>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</si>
  <si>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</si>
  <si>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</si>
  <si>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</si>
  <si>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</si>
  <si>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</si>
  <si>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</si>
  <si>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</si>
  <si>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</si>
  <si>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</si>
  <si>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</si>
  <si>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</si>
  <si>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</si>
  <si>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</si>
  <si>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</si>
  <si>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</si>
  <si>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</si>
  <si>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</si>
  <si>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</si>
  <si>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</si>
  <si>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</si>
  <si>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</si>
  <si>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</si>
  <si>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</si>
  <si>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</si>
  <si>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</si>
  <si>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</si>
  <si>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</si>
  <si>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</si>
  <si>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</si>
  <si>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</si>
  <si>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</si>
  <si>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</si>
  <si>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</si>
  <si>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</si>
  <si>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</si>
  <si>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</si>
  <si>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</si>
  <si>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</si>
  <si>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</si>
  <si>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</si>
  <si>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</si>
  <si>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</si>
  <si>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</si>
  <si>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</si>
  <si>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</si>
  <si>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</si>
  <si>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</si>
  <si>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</si>
  <si>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</si>
  <si>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</si>
  <si>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</si>
  <si>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</si>
  <si>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</si>
  <si>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</si>
  <si>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</si>
  <si>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</si>
  <si>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</si>
  <si>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</si>
  <si>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</si>
  <si>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</si>
  <si>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</si>
  <si>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</si>
  <si>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</si>
  <si>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</si>
  <si>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</si>
  <si>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</si>
  <si>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</si>
  <si>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</si>
  <si>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</si>
  <si>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</si>
  <si>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</si>
  <si>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</si>
  <si>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</si>
  <si>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</si>
  <si>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</si>
  <si>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</si>
  <si>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</si>
  <si>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</si>
  <si>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</si>
  <si>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</si>
  <si>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</si>
  <si>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</si>
  <si>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</si>
  <si>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</si>
  <si>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</si>
  <si>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</si>
  <si>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</si>
  <si>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</si>
  <si>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</si>
  <si>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</si>
  <si>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</si>
  <si>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</si>
  <si>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</si>
  <si>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</si>
  <si>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</si>
  <si>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</si>
  <si>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</si>
  <si>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</si>
  <si>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</si>
  <si>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</si>
  <si>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</si>
  <si>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</si>
  <si>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</si>
  <si>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</si>
  <si>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</si>
  <si>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</si>
  <si>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</si>
  <si>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</si>
  <si>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</si>
  <si>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</si>
  <si>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</si>
  <si>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</si>
  <si>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</si>
  <si>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</si>
  <si>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</si>
  <si>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</si>
  <si>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</si>
  <si>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</si>
  <si>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</si>
  <si>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</si>
  <si>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</si>
  <si>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</si>
  <si>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</si>
  <si>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</si>
  <si>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</si>
  <si>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</si>
  <si>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</si>
  <si>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</si>
  <si>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</si>
  <si>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</si>
  <si>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</si>
  <si>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</si>
  <si>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</si>
  <si>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</si>
  <si>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</si>
  <si>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</si>
  <si>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</si>
  <si>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</si>
  <si>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</si>
  <si>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</si>
  <si>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</si>
  <si>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</si>
  <si>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</si>
  <si>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</si>
  <si>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</si>
  <si>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</si>
  <si>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</si>
  <si>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</si>
  <si>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</si>
  <si>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</si>
  <si>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</si>
  <si>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</si>
  <si>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</si>
  <si>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</si>
  <si>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</si>
  <si>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</si>
  <si>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</si>
  <si>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</si>
  <si>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</si>
  <si>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</si>
  <si>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</si>
  <si>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</si>
  <si>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</si>
  <si>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</si>
  <si>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</si>
  <si>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</si>
  <si>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</si>
  <si>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</si>
  <si>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</si>
  <si>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</si>
  <si>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</si>
  <si>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</si>
  <si>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</si>
  <si>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</si>
  <si>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</si>
  <si>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</si>
  <si>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</si>
  <si>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</si>
  <si>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</si>
  <si>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</si>
  <si>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</si>
  <si>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</si>
  <si>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</si>
  <si>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</si>
  <si>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</si>
  <si>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</si>
  <si>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</si>
  <si>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</si>
  <si>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</si>
  <si>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</si>
  <si>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</si>
  <si>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</si>
  <si>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</si>
  <si>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</si>
  <si>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</si>
  <si>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</si>
  <si>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</si>
  <si>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</si>
  <si>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</si>
  <si>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</si>
  <si>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</si>
  <si>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</si>
  <si>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</si>
  <si>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</si>
  <si>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</si>
  <si>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</si>
  <si>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</si>
  <si>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</si>
  <si>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</si>
  <si>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</si>
  <si>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</si>
  <si>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</si>
  <si>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</si>
  <si>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</si>
  <si>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</si>
  <si>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</si>
  <si>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</si>
  <si>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</si>
  <si>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</si>
  <si>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</si>
  <si>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</si>
  <si>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</si>
  <si>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</si>
  <si>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</si>
  <si>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</si>
  <si>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</si>
  <si>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</si>
  <si>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</si>
  <si>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</si>
  <si>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</si>
  <si>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</si>
  <si>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</si>
  <si>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</si>
  <si>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</si>
  <si>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</si>
  <si>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</si>
  <si>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</si>
  <si>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</si>
  <si>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</si>
  <si>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</si>
  <si>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</si>
  <si>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</si>
  <si>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</si>
  <si>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</si>
  <si>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</si>
  <si>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</si>
  <si>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</si>
  <si>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</si>
  <si>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</si>
  <si>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</si>
  <si>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</si>
  <si>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</si>
  <si>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</si>
  <si>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</si>
  <si>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</si>
  <si>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</si>
  <si>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</si>
  <si>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</si>
  <si>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</si>
  <si>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</si>
  <si>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</si>
  <si>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</si>
  <si>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</si>
  <si>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</si>
  <si>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</si>
  <si>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</si>
  <si>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</si>
  <si>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</si>
  <si>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</si>
  <si>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</si>
  <si>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</si>
  <si>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</si>
  <si>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</si>
  <si>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</si>
  <si>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</si>
  <si>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</si>
  <si>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</si>
  <si>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</si>
  <si>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</si>
  <si>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</si>
  <si>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</si>
  <si>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</si>
  <si>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</si>
  <si>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</si>
  <si>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</si>
  <si>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</si>
  <si>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</si>
  <si>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</si>
  <si>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</si>
  <si>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</si>
  <si>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</si>
  <si>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</si>
  <si>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</si>
  <si>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</si>
  <si>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</si>
  <si>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</si>
  <si>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</si>
  <si>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</si>
  <si>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</si>
  <si>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</si>
  <si>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</si>
  <si>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</si>
  <si>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</si>
  <si>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</si>
  <si>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</si>
  <si>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</si>
  <si>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</si>
  <si>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</si>
  <si>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</si>
  <si>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</si>
  <si>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</si>
  <si>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</si>
  <si>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</si>
  <si>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</si>
  <si>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</si>
  <si>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</si>
  <si>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</si>
  <si>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</si>
  <si>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</si>
  <si>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</si>
  <si>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</si>
  <si>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</si>
  <si>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</si>
  <si>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</si>
  <si>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</si>
  <si>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</si>
  <si>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</si>
  <si>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</si>
  <si>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</si>
  <si>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</si>
  <si>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</si>
  <si>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</si>
  <si>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</si>
  <si>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</si>
  <si>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</si>
  <si>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</si>
  <si>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</si>
  <si>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</si>
  <si>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</si>
  <si>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</si>
  <si>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</si>
  <si>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</si>
  <si>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</si>
  <si>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</si>
  <si>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</si>
  <si>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</si>
  <si>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</si>
  <si>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</si>
  <si>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</si>
  <si>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</si>
  <si>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</si>
  <si>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</si>
  <si>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</si>
  <si>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</si>
  <si>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</si>
  <si>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</si>
  <si>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</si>
  <si>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</si>
  <si>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</si>
  <si>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</si>
  <si>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</si>
  <si>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</si>
  <si>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</si>
  <si>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</si>
  <si>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</si>
  <si>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</si>
  <si>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</si>
  <si>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</si>
  <si>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</si>
  <si>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</si>
  <si>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</si>
  <si>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</si>
  <si>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</si>
  <si>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</si>
  <si>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</si>
  <si>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</si>
  <si>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</si>
  <si>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</si>
  <si>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</si>
  <si>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</si>
  <si>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</si>
  <si>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</si>
  <si>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</si>
  <si>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</si>
  <si>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</si>
  <si>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</si>
  <si>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</si>
  <si>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</si>
  <si>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</si>
  <si>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</si>
  <si>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</si>
  <si>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</si>
  <si>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</si>
  <si>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</si>
  <si>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</si>
  <si>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</si>
  <si>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</si>
  <si>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</si>
  <si>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</si>
  <si>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</si>
  <si>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</si>
  <si>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</si>
  <si>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</si>
  <si>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</si>
  <si>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</si>
  <si>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</si>
  <si>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</si>
  <si>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</si>
  <si>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</si>
  <si>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</si>
  <si>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</si>
  <si>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</si>
  <si>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</si>
  <si>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</si>
  <si>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</si>
  <si>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</si>
  <si>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</si>
  <si>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</si>
  <si>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</si>
  <si>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</si>
  <si>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</si>
  <si>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</si>
  <si>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</si>
  <si>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</si>
  <si>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</si>
  <si>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</si>
  <si>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</si>
  <si>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</si>
  <si>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</si>
  <si>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</si>
  <si>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</si>
  <si>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</si>
  <si>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</si>
  <si>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</si>
  <si>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</si>
  <si>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</si>
  <si>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</si>
  <si>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</si>
  <si>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</si>
  <si>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</si>
  <si>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</si>
  <si>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</si>
  <si>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</si>
  <si>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</si>
  <si>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</si>
  <si>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</si>
  <si>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</si>
  <si>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</si>
  <si>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</si>
  <si>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</si>
  <si>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</si>
  <si>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</si>
  <si>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</si>
  <si>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</si>
  <si>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</si>
  <si>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</si>
  <si>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</si>
  <si>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</si>
  <si>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</si>
  <si>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</si>
  <si>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</si>
  <si>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</si>
  <si>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</si>
  <si>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</si>
  <si>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</si>
  <si>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</si>
  <si>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</si>
  <si>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</si>
  <si>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</si>
  <si>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</si>
  <si>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</si>
  <si>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</si>
  <si>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</si>
  <si>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</si>
  <si>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</si>
  <si>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</si>
  <si>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</si>
  <si>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</si>
  <si>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</si>
  <si>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</si>
  <si>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</si>
  <si>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</si>
  <si>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</si>
  <si>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</si>
  <si>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</si>
  <si>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</si>
  <si>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</si>
  <si>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</si>
  <si>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</si>
  <si>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</si>
  <si>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</si>
  <si>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</si>
  <si>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</si>
  <si>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</si>
  <si>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</si>
  <si>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</si>
  <si>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</si>
  <si>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</si>
  <si>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</si>
  <si>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</si>
  <si>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</si>
  <si>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</si>
  <si>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</si>
  <si>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</si>
  <si>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</si>
  <si>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</si>
  <si>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</si>
  <si>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</si>
  <si>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</si>
  <si>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</si>
  <si>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</si>
  <si>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</si>
  <si>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</si>
  <si>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</si>
  <si>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</si>
  <si>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</si>
  <si>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</si>
  <si>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</si>
  <si>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</si>
  <si>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</si>
  <si>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</si>
  <si>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</si>
  <si>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</si>
  <si>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</si>
  <si>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</si>
  <si>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</si>
  <si>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</si>
  <si>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</si>
  <si>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</si>
  <si>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</si>
  <si>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</si>
  <si>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</si>
  <si>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</si>
  <si>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</si>
  <si>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</si>
  <si>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</si>
  <si>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</si>
  <si>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</si>
  <si>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</si>
  <si>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</si>
  <si>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</si>
  <si>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</si>
  <si>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</si>
  <si>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</si>
  <si>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</si>
  <si>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</si>
  <si>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</si>
  <si>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</si>
  <si>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</si>
  <si>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</si>
  <si>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</si>
  <si>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</si>
  <si>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</si>
  <si>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</si>
  <si>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</si>
  <si>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</si>
  <si>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</si>
  <si>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</si>
  <si>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</si>
  <si>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</si>
  <si>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</si>
  <si>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</si>
  <si>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</si>
  <si>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</si>
  <si>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</si>
  <si>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</si>
  <si>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</si>
  <si>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</si>
  <si>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</si>
  <si>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</si>
  <si>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</si>
  <si>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</si>
  <si>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</si>
  <si>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</si>
  <si>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</si>
  <si>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</si>
  <si>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</si>
  <si>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</si>
  <si>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</si>
  <si>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</si>
  <si>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</si>
  <si>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</si>
  <si>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</si>
  <si>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</si>
  <si>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</si>
  <si>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</si>
  <si>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</si>
  <si>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</si>
  <si>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</si>
  <si>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</si>
  <si>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</si>
  <si>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</si>
  <si>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</si>
  <si>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</si>
  <si>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</si>
  <si>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</si>
  <si>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</si>
  <si>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</si>
  <si>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</si>
  <si>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</si>
  <si>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</si>
  <si>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</si>
  <si>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</si>
  <si>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</si>
  <si>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</si>
  <si>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</si>
  <si>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</si>
  <si>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</si>
  <si>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</si>
  <si>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</si>
  <si>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</si>
  <si>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</si>
  <si>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</si>
  <si>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</si>
  <si>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</si>
  <si>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</si>
  <si>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</si>
  <si>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</si>
  <si>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</si>
  <si>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</si>
  <si>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</si>
  <si>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</si>
  <si>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</si>
  <si>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</si>
  <si>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</si>
  <si>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</si>
  <si>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</si>
  <si>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</si>
  <si>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</si>
  <si>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</si>
  <si>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</si>
  <si>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</si>
  <si>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</si>
  <si>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</si>
  <si>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</si>
  <si>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</si>
  <si>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</si>
  <si>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</si>
  <si>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</si>
  <si>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</si>
  <si>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</si>
  <si>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</si>
  <si>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</si>
  <si>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</si>
  <si>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</si>
  <si>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</si>
  <si>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</si>
  <si>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</si>
  <si>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</si>
  <si>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</si>
  <si>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</si>
  <si>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</si>
  <si>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</si>
  <si>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</si>
  <si>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</si>
  <si>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</si>
  <si>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</si>
  <si>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</si>
  <si>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</si>
  <si>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</si>
  <si>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</si>
  <si>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</si>
  <si>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</si>
  <si>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</si>
  <si>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</si>
  <si>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</si>
  <si>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</si>
  <si>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</si>
  <si>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</si>
  <si>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</si>
  <si>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</si>
  <si>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</si>
  <si>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</si>
  <si>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</si>
  <si>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</si>
  <si>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</si>
  <si>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</si>
  <si>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</si>
  <si>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</si>
  <si>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</si>
  <si>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</si>
  <si>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</si>
  <si>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</si>
  <si>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</si>
  <si>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</si>
  <si>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</si>
  <si>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</si>
  <si>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</si>
  <si>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</si>
  <si>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</si>
  <si>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</si>
  <si>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</si>
  <si>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</si>
  <si>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</si>
  <si>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</si>
  <si>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</si>
  <si>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</si>
  <si>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</si>
  <si>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</si>
  <si>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</si>
  <si>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</si>
  <si>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</si>
  <si>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</si>
  <si>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</si>
  <si>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</si>
  <si>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</si>
  <si>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</si>
  <si>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</si>
  <si>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</si>
  <si>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</si>
  <si>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</si>
  <si>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</si>
  <si>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</si>
  <si>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</si>
  <si>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</si>
  <si>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</si>
  <si>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</si>
  <si>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</si>
  <si>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</si>
  <si>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</si>
  <si>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</si>
  <si>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</si>
  <si>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</si>
  <si>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</si>
  <si>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</si>
  <si>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</si>
  <si>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</si>
  <si>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</si>
  <si>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</si>
  <si>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</si>
  <si>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</si>
  <si>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</si>
  <si>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</si>
  <si>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</si>
  <si>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</si>
  <si>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</si>
  <si>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</si>
  <si>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</si>
  <si>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</si>
  <si>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</si>
  <si>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</si>
  <si>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</si>
  <si>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</si>
  <si>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</si>
  <si>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</si>
  <si>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</si>
  <si>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</si>
  <si>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</si>
  <si>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</si>
  <si>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</si>
  <si>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</si>
  <si>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</si>
  <si>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</si>
  <si>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</si>
  <si>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</si>
  <si>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</si>
  <si>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</si>
  <si>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</si>
  <si>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</si>
  <si>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</si>
  <si>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</si>
  <si>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</si>
  <si>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</si>
  <si>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</si>
  <si>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</si>
  <si>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</si>
  <si>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</si>
  <si>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</si>
  <si>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</si>
  <si>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</si>
  <si>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</si>
  <si>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</si>
  <si>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</si>
  <si>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</si>
  <si>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</si>
  <si>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</si>
  <si>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</si>
  <si>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</si>
  <si>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</si>
  <si>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</si>
  <si>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</si>
  <si>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</si>
  <si>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</si>
  <si>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</si>
  <si>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</si>
  <si>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</si>
  <si>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</si>
  <si>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</si>
  <si>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</si>
  <si>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</si>
  <si>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</si>
  <si>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</si>
  <si>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</si>
  <si>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</si>
  <si>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</si>
  <si>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</si>
  <si>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</si>
  <si>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</si>
  <si>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</si>
  <si>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</si>
  <si>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</si>
  <si>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</si>
  <si>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</si>
  <si>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</si>
  <si>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</si>
  <si>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</si>
  <si>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</si>
  <si>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</si>
  <si>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</si>
  <si>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</si>
  <si>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</si>
  <si>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</si>
  <si>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</si>
  <si>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</si>
  <si>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</si>
  <si>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</si>
  <si>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</si>
  <si>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</si>
  <si>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</si>
  <si>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</si>
  <si>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</si>
  <si>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</si>
  <si>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</si>
  <si>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</si>
  <si>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</si>
  <si>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</si>
  <si>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</si>
  <si>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</si>
  <si>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</si>
  <si>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</si>
  <si>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</si>
  <si>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</si>
  <si>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</si>
  <si>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</si>
  <si>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</si>
  <si>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</si>
  <si>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</si>
  <si>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</si>
  <si>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</si>
  <si>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</si>
  <si>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</si>
  <si>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</si>
  <si>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</si>
  <si>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</si>
  <si>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</si>
  <si>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</si>
  <si>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</si>
  <si>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</si>
  <si>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</si>
  <si>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</si>
  <si>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</si>
  <si>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</si>
  <si>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</si>
  <si>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</si>
  <si>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</si>
  <si>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</si>
  <si>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</si>
  <si>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</si>
  <si>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</si>
  <si>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</si>
  <si>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</si>
  <si>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</si>
  <si>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</si>
  <si>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</si>
  <si>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</si>
  <si>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</si>
  <si>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</si>
  <si>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</si>
  <si>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</si>
  <si>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</si>
  <si>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</si>
  <si>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</si>
  <si>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</si>
  <si>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</si>
  <si>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</si>
  <si>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</si>
  <si>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</si>
  <si>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</si>
  <si>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</si>
  <si>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</si>
  <si>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</si>
  <si>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</si>
  <si>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</si>
  <si>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</si>
  <si>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</si>
  <si>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</si>
  <si>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</si>
  <si>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</si>
  <si>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</si>
  <si>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</si>
  <si>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</si>
  <si>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</si>
  <si>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</si>
  <si>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</si>
  <si>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</si>
  <si>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</si>
  <si>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</si>
  <si>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</si>
  <si>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</si>
  <si>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</si>
  <si>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</si>
  <si>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</si>
  <si>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</si>
  <si>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</si>
  <si>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</si>
  <si>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</si>
  <si>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</si>
  <si>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</si>
  <si>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</si>
  <si>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</si>
  <si>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</si>
  <si>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</si>
  <si>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</si>
  <si>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</si>
  <si>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</si>
  <si>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</si>
  <si>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</si>
  <si>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</si>
  <si>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</si>
  <si>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</si>
  <si>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</si>
  <si>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</si>
  <si>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</si>
  <si>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</si>
  <si>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</si>
  <si>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</si>
  <si>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</si>
  <si>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</si>
  <si>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</si>
  <si>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</si>
  <si>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</si>
  <si>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</si>
  <si>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</si>
  <si>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</si>
  <si>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</si>
  <si>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</si>
  <si>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</si>
  <si>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</si>
  <si>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</si>
  <si>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</si>
  <si>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</si>
  <si>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</si>
  <si>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</si>
  <si>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</si>
  <si>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</si>
  <si>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</si>
  <si>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</si>
  <si>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</si>
  <si>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</si>
  <si>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</si>
  <si>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</si>
  <si>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</si>
  <si>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</si>
  <si>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</si>
  <si>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</si>
  <si>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</si>
  <si>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</si>
  <si>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</si>
  <si>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</si>
  <si>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</si>
  <si>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</si>
  <si>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</si>
  <si>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</si>
  <si>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</si>
  <si>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</si>
  <si>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</si>
  <si>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</si>
  <si>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</si>
  <si>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</si>
  <si>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</si>
  <si>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</si>
  <si>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</si>
  <si>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</si>
  <si>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</si>
  <si>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</si>
  <si>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</si>
  <si>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</si>
  <si>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</si>
  <si>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</si>
  <si>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</si>
  <si>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</si>
  <si>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</si>
  <si>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</si>
  <si>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</si>
  <si>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</si>
  <si>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</si>
  <si>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</si>
  <si>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</si>
  <si>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</si>
  <si>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</si>
  <si>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</si>
  <si>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</si>
  <si>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</si>
  <si>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</si>
  <si>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</si>
  <si>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</si>
  <si>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</si>
  <si>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</si>
  <si>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</si>
  <si>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</si>
  <si>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</si>
  <si>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</si>
  <si>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</si>
  <si>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</si>
  <si>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</si>
  <si>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</si>
  <si>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</si>
  <si>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</si>
  <si>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</si>
  <si>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</si>
  <si>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</si>
  <si>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</si>
  <si>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</si>
  <si>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</si>
  <si>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</si>
  <si>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</si>
  <si>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</si>
  <si>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</si>
  <si>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</si>
  <si>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</si>
  <si>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</si>
  <si>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</si>
  <si>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</si>
  <si>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</si>
  <si>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</si>
  <si>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</si>
  <si>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</si>
  <si>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</si>
  <si>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</si>
  <si>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</si>
  <si>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</si>
  <si>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</si>
  <si>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</si>
  <si>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</si>
  <si>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</si>
  <si>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</si>
  <si>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</si>
  <si>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</si>
  <si>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</si>
  <si>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</si>
  <si>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</si>
  <si>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</si>
  <si>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</si>
  <si>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</si>
  <si>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</si>
  <si>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</si>
  <si>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</si>
  <si>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</si>
  <si>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</si>
  <si>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</si>
  <si>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</si>
  <si>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</si>
  <si>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</si>
  <si>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</si>
  <si>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</si>
  <si>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</si>
  <si>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</si>
  <si>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</si>
  <si>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</si>
  <si>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</si>
  <si>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</si>
  <si>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</si>
  <si>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</si>
  <si>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</si>
  <si>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</si>
  <si>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</si>
  <si>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</si>
  <si>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</si>
  <si>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</si>
  <si>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</si>
  <si>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</si>
  <si>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</si>
  <si>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</si>
  <si>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</si>
  <si>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</si>
  <si>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</si>
  <si>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</si>
  <si>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</si>
  <si>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</si>
  <si>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</si>
  <si>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</si>
  <si>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</si>
  <si>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</si>
  <si>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</si>
  <si>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</si>
  <si>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</si>
  <si>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</si>
  <si>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</si>
  <si>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</si>
  <si>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</si>
  <si>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</si>
  <si>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</si>
  <si>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</si>
  <si>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</si>
  <si>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</si>
  <si>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</si>
  <si>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</si>
  <si>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</si>
  <si>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</si>
  <si>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</si>
  <si>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</si>
  <si>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</si>
  <si>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</si>
  <si>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</si>
  <si>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</si>
  <si>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</si>
  <si>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</si>
  <si>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</si>
  <si>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</si>
  <si>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</si>
  <si>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</si>
  <si>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</si>
  <si>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</si>
  <si>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</si>
  <si>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</si>
  <si>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</si>
  <si>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</si>
  <si>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</si>
  <si>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</si>
  <si>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</si>
  <si>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</si>
  <si>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</si>
  <si>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</si>
  <si>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</si>
  <si>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</si>
  <si>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</si>
  <si>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</si>
  <si>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</si>
  <si>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</si>
  <si>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</si>
  <si>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</si>
  <si>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</si>
  <si>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</si>
  <si>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</si>
  <si>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</si>
  <si>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</si>
  <si>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</si>
  <si>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</si>
  <si>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</si>
  <si>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</si>
  <si>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</si>
  <si>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</si>
  <si>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</si>
  <si>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</si>
  <si>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</si>
  <si>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</si>
  <si>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</si>
  <si>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</si>
  <si>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</si>
  <si>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</si>
  <si>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</si>
  <si>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</si>
  <si>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</si>
  <si>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</si>
  <si>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</si>
  <si>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</si>
  <si>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</si>
  <si>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</si>
  <si>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</si>
  <si>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</si>
  <si>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</si>
  <si>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</si>
  <si>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</si>
  <si>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</si>
  <si>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</si>
  <si>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</si>
  <si>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</si>
  <si>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</si>
  <si>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</si>
  <si>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</si>
  <si>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</si>
  <si>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</si>
  <si>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</si>
  <si>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</si>
  <si>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</si>
  <si>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</si>
  <si>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</si>
  <si>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</si>
  <si>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</si>
  <si>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</si>
  <si>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</si>
  <si>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</si>
  <si>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</si>
  <si>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</si>
  <si>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</si>
  <si>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</si>
  <si>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</si>
  <si>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</si>
  <si>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</si>
  <si>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</si>
  <si>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</si>
  <si>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</si>
  <si>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</si>
  <si>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</si>
  <si>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</si>
  <si>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</si>
  <si>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</si>
  <si>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</si>
  <si>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</si>
  <si>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</si>
  <si>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</si>
  <si>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</si>
  <si>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</si>
  <si>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</si>
  <si>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</si>
  <si>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</si>
  <si>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</si>
  <si>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</si>
  <si>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</si>
  <si>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</si>
  <si>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</si>
  <si>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</si>
  <si>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</si>
  <si>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</si>
  <si>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</si>
  <si>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</si>
  <si>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</si>
  <si>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</si>
  <si>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</si>
  <si>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</si>
  <si>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</si>
  <si>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</si>
  <si>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</si>
  <si>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</si>
  <si>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</si>
  <si>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</si>
  <si>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</si>
  <si>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</si>
  <si>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</si>
  <si>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</si>
  <si>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</si>
  <si>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</si>
  <si>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</si>
  <si>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</si>
  <si>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</si>
  <si>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</si>
  <si>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</si>
  <si>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</si>
  <si>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</si>
  <si>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</si>
  <si>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</si>
  <si>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</si>
  <si>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</si>
  <si>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</si>
  <si>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</si>
  <si>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</si>
  <si>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</si>
  <si>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</si>
  <si>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</si>
  <si>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</si>
  <si>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</si>
  <si>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</si>
  <si>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</si>
  <si>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</si>
  <si>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</si>
  <si>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</si>
  <si>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</si>
  <si>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</si>
  <si>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</si>
  <si>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</si>
  <si>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</si>
  <si>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</si>
  <si>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</si>
  <si>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</si>
  <si>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</si>
  <si>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</si>
  <si>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</si>
  <si>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</si>
  <si>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</si>
  <si>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</si>
  <si>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</si>
  <si>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</si>
  <si>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</si>
  <si>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</si>
  <si>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</si>
  <si>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</si>
  <si>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</si>
  <si>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</si>
  <si>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</si>
  <si>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</si>
  <si>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</si>
  <si>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</si>
  <si>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</si>
  <si>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</si>
  <si>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</si>
  <si>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</si>
  <si>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</si>
  <si>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</si>
  <si>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</si>
  <si>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</si>
  <si>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</si>
  <si>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</si>
  <si>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</si>
  <si>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</si>
  <si>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</si>
  <si>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</si>
  <si>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</si>
  <si>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</si>
  <si>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</si>
  <si>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</si>
  <si>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</si>
  <si>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</si>
  <si>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</si>
  <si>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</si>
  <si>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</si>
  <si>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</si>
  <si>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</si>
  <si>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</si>
  <si>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</si>
  <si>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</si>
  <si>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</si>
  <si>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</si>
  <si>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</si>
  <si>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</si>
  <si>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</si>
  <si>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</si>
  <si>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</si>
  <si>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</si>
  <si>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</si>
  <si>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</si>
  <si>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</si>
  <si>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</si>
  <si>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</si>
  <si>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</si>
  <si>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</si>
  <si>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</si>
  <si>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</si>
  <si>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</si>
  <si>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</si>
  <si>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</si>
  <si>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</si>
  <si>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</si>
  <si>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</si>
  <si>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</si>
  <si>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</si>
  <si>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</si>
  <si>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</si>
  <si>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</si>
  <si>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</si>
  <si>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</si>
  <si>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</si>
  <si>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</si>
  <si>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</si>
  <si>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</si>
  <si>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</si>
  <si>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</si>
  <si>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</si>
  <si>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</si>
  <si>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</si>
  <si>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</si>
  <si>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</si>
  <si>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</si>
  <si>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</si>
  <si>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</si>
  <si>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</si>
  <si>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</si>
  <si>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</si>
  <si>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</si>
  <si>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</si>
  <si>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</si>
  <si>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</si>
  <si>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</si>
  <si>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</si>
  <si>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</si>
  <si>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</si>
  <si>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</si>
  <si>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</si>
  <si>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</si>
  <si>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</si>
  <si>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</si>
  <si>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</si>
  <si>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</si>
  <si>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</si>
  <si>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</si>
  <si>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</si>
  <si>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</si>
  <si>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</si>
  <si>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</si>
  <si>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</si>
  <si>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</si>
  <si>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</si>
  <si>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</si>
  <si>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</si>
  <si>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</si>
  <si>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</si>
  <si>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</si>
  <si>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</si>
  <si>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</si>
  <si>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</si>
  <si>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</si>
  <si>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</si>
  <si>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</si>
  <si>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</si>
  <si>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</si>
  <si>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</si>
  <si>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</si>
  <si>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</si>
  <si>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</si>
  <si>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</si>
  <si>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</si>
  <si>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</si>
  <si>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</si>
  <si>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</si>
  <si>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</si>
  <si>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</si>
  <si>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</si>
  <si>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</si>
  <si>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</si>
  <si>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</si>
  <si>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</si>
  <si>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</si>
  <si>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</si>
  <si>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</si>
  <si>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</si>
  <si>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</si>
  <si>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</si>
  <si>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</si>
  <si>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</si>
  <si>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</si>
  <si>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</si>
  <si>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</si>
  <si>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</si>
  <si>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</si>
  <si>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</si>
  <si>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</si>
  <si>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</si>
  <si>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</si>
  <si>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</si>
  <si>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</si>
  <si>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</si>
  <si>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</si>
  <si>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</si>
  <si>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</si>
  <si>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</si>
  <si>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</si>
  <si>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</si>
  <si>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</si>
  <si>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</si>
  <si>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</si>
  <si>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</si>
  <si>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</si>
  <si>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</si>
  <si>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</si>
  <si>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</si>
  <si>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</si>
  <si>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</si>
  <si>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</si>
  <si>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</si>
  <si>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</si>
  <si>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</si>
  <si>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</si>
  <si>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</si>
  <si>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</si>
  <si>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</si>
  <si>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</si>
  <si>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</si>
  <si>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</si>
  <si>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</si>
  <si>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</si>
  <si>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</si>
  <si>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</si>
  <si>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</si>
  <si>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</si>
  <si>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</si>
  <si>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</si>
  <si>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</si>
  <si>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</si>
  <si>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</si>
  <si>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</si>
  <si>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</si>
  <si>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</si>
  <si>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</si>
  <si>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</si>
  <si>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</si>
  <si>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</si>
  <si>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</si>
  <si>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</si>
  <si>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</si>
  <si>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</si>
  <si>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</si>
  <si>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</si>
  <si>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</si>
  <si>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</si>
  <si>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</si>
  <si>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</si>
  <si>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</si>
  <si>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</si>
  <si>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</si>
  <si>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</si>
  <si>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</si>
  <si>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</si>
  <si>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</si>
  <si>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</si>
  <si>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</si>
  <si>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</si>
  <si>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</si>
  <si>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</si>
  <si>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</si>
  <si>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</si>
  <si>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</si>
  <si>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</si>
  <si>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</si>
  <si>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</si>
  <si>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</si>
  <si>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</si>
  <si>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</si>
  <si>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</si>
  <si>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</si>
  <si>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</si>
  <si>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</si>
  <si>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</si>
  <si>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</si>
  <si>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</si>
  <si>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</si>
  <si>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</si>
  <si>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</si>
  <si>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</si>
  <si>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</si>
  <si>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</si>
  <si>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</si>
  <si>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</si>
  <si>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</si>
  <si>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</si>
  <si>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</si>
  <si>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</si>
  <si>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</si>
  <si>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</si>
  <si>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</si>
  <si>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</si>
  <si>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</si>
  <si>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</si>
  <si>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</si>
  <si>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</si>
  <si>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</si>
  <si>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</si>
  <si>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</si>
  <si>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</si>
  <si>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</si>
  <si>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</si>
  <si>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</si>
  <si>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</si>
  <si>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</si>
  <si>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</si>
  <si>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</si>
  <si>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</si>
  <si>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</si>
  <si>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</si>
  <si>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</si>
  <si>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</si>
  <si>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</si>
  <si>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</si>
  <si>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</si>
  <si>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</si>
  <si>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</si>
  <si>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</si>
  <si>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</si>
  <si>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</si>
  <si>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</si>
  <si>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</si>
  <si>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</si>
  <si>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</si>
  <si>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</si>
  <si>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</si>
  <si>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</si>
  <si>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</si>
  <si>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</si>
  <si>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</si>
  <si>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</si>
  <si>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</si>
  <si>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</si>
  <si>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</si>
  <si>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</si>
  <si>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</si>
  <si>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</si>
  <si>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</si>
  <si>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</si>
  <si>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</si>
  <si>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</si>
  <si>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</si>
  <si>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</si>
  <si>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</si>
  <si>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</si>
  <si>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</si>
  <si>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</si>
  <si>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</si>
  <si>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</si>
  <si>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</si>
  <si>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</si>
  <si>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</si>
  <si>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</si>
  <si>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</si>
  <si>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</si>
  <si>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</si>
  <si>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</si>
  <si>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</si>
  <si>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</si>
  <si>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</si>
  <si>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</si>
  <si>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</si>
  <si>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</si>
  <si>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</si>
  <si>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</si>
  <si>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</si>
  <si>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</si>
  <si>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</si>
  <si>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</si>
  <si>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</si>
  <si>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</si>
  <si>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</si>
  <si>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</si>
  <si>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</si>
  <si>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</si>
  <si>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</si>
  <si>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</si>
  <si>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</si>
  <si>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</si>
  <si>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</si>
  <si>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</si>
  <si>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</si>
  <si>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</si>
  <si>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</si>
  <si>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</si>
  <si>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</si>
  <si>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</si>
  <si>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</si>
  <si>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</si>
  <si>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</si>
  <si>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</si>
  <si>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</si>
  <si>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</si>
  <si>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</si>
  <si>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</si>
  <si>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</si>
  <si>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</si>
  <si>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</si>
  <si>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</si>
  <si>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</si>
  <si>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</si>
  <si>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</si>
  <si>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</si>
  <si>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</si>
  <si>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</si>
  <si>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</si>
  <si>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</si>
  <si>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</si>
  <si>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</si>
  <si>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</si>
  <si>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</si>
  <si>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</si>
  <si>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</si>
  <si>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</si>
  <si>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</si>
  <si>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</si>
  <si>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</si>
  <si>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</si>
  <si>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</si>
  <si>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</si>
  <si>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</si>
  <si>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</si>
  <si>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</si>
  <si>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</si>
  <si>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</si>
  <si>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</si>
  <si>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</si>
  <si>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</si>
  <si>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</si>
  <si>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</si>
  <si>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</si>
  <si>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</si>
  <si>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</si>
  <si>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</si>
  <si>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</si>
  <si>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</si>
  <si>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</si>
  <si>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</si>
  <si>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</si>
  <si>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</si>
  <si>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</si>
  <si>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</si>
  <si>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</si>
  <si>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</si>
  <si>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</si>
  <si>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</si>
  <si>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</si>
  <si>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</si>
  <si>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</si>
  <si>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</si>
  <si>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</si>
  <si>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</si>
  <si>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</si>
  <si>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</si>
  <si>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</si>
  <si>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</si>
  <si>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</si>
  <si>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</si>
  <si>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</si>
  <si>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</si>
  <si>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</si>
  <si>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</si>
  <si>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</si>
  <si>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</si>
  <si>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</si>
  <si>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</si>
  <si>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</si>
  <si>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</si>
  <si>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</si>
  <si>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</si>
  <si>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</si>
  <si>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</si>
  <si>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</si>
  <si>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</si>
  <si>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</si>
  <si>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</si>
  <si>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</si>
  <si>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</si>
  <si>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</si>
  <si>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</si>
  <si>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</si>
  <si>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</si>
  <si>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</si>
  <si>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</si>
  <si>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</si>
  <si>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</si>
  <si>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</si>
  <si>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</si>
  <si>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</si>
  <si>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</si>
  <si>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</si>
  <si>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</si>
  <si>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</si>
  <si>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</si>
  <si>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</si>
  <si>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</si>
  <si>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</si>
  <si>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</si>
  <si>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</si>
  <si>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</si>
  <si>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</si>
  <si>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</si>
  <si>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</si>
  <si>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</si>
  <si>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</si>
  <si>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</si>
  <si>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</si>
  <si>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</si>
  <si>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</si>
  <si>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</si>
  <si>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</si>
  <si>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</si>
  <si>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</si>
  <si>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</si>
  <si>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</si>
  <si>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</si>
  <si>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</si>
  <si>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</si>
  <si>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</si>
  <si>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</si>
  <si>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</si>
  <si>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</si>
  <si>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</si>
  <si>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</si>
  <si>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</si>
  <si>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</si>
  <si>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</si>
  <si>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</si>
  <si>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</si>
  <si>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</si>
  <si>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</si>
  <si>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</si>
  <si>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</si>
  <si>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</si>
  <si>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</si>
  <si>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</si>
  <si>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</si>
  <si>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</si>
  <si>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</si>
  <si>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</si>
  <si>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</si>
  <si>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</si>
  <si>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</si>
  <si>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</si>
  <si>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</si>
  <si>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</si>
  <si>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</si>
  <si>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</si>
  <si>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</si>
  <si>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</si>
  <si>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</si>
  <si>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</si>
  <si>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</si>
  <si>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</si>
  <si>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</si>
  <si>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</si>
  <si>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</si>
  <si>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</si>
  <si>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</si>
  <si>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</si>
  <si>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</si>
  <si>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</si>
  <si>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</si>
  <si>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</si>
  <si>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</si>
  <si>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</si>
  <si>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</si>
  <si>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</si>
  <si>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</si>
  <si>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</si>
  <si>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</si>
  <si>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</si>
  <si>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</si>
  <si>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</si>
  <si>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</si>
  <si>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</si>
  <si>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</si>
  <si>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</si>
  <si>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</si>
  <si>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</si>
  <si>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</si>
  <si>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</si>
  <si>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</si>
  <si>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</si>
  <si>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</si>
  <si>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</si>
  <si>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</si>
  <si>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</si>
  <si>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</si>
  <si>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</si>
  <si>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</si>
  <si>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</si>
  <si>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</si>
  <si>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</si>
  <si>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</si>
  <si>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</si>
  <si>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</si>
  <si>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</si>
  <si>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</si>
  <si>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</si>
  <si>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</si>
  <si>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</si>
  <si>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</si>
  <si>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</si>
  <si>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</si>
  <si>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</si>
  <si>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</si>
  <si>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</si>
  <si>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</si>
  <si>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</si>
  <si>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</si>
  <si>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</si>
  <si>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</si>
  <si>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</si>
  <si>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</si>
  <si>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</si>
  <si>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</si>
  <si>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</si>
  <si>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</si>
  <si>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</si>
  <si>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</si>
  <si>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</si>
  <si>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</si>
  <si>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</si>
  <si>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</si>
  <si>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</si>
  <si>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</si>
  <si>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</si>
  <si>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</si>
  <si>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</si>
  <si>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</si>
  <si>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</si>
  <si>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</si>
  <si>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</si>
  <si>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</si>
  <si>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</si>
  <si>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</si>
  <si>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</si>
  <si>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</si>
  <si>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</si>
  <si>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</si>
  <si>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</si>
  <si>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</si>
  <si>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</si>
  <si>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</si>
  <si>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</si>
  <si>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</si>
  <si>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</si>
  <si>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</si>
  <si>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</si>
  <si>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</si>
  <si>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</si>
  <si>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</si>
  <si>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</si>
  <si>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</si>
  <si>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</si>
  <si>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</si>
  <si>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</si>
  <si>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</si>
  <si>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</si>
  <si>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</si>
  <si>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</si>
  <si>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</si>
  <si>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</si>
  <si>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</si>
  <si>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</si>
  <si>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</si>
  <si>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</si>
  <si>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</si>
  <si>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</si>
  <si>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</si>
  <si>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</si>
  <si>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</si>
  <si>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</si>
  <si>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</si>
  <si>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</si>
  <si>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</si>
  <si>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</si>
  <si>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</si>
  <si>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</si>
  <si>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</si>
  <si>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</si>
  <si>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</si>
  <si>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</si>
  <si>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</si>
  <si>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</si>
  <si>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</si>
  <si>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</si>
  <si>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</si>
  <si>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</si>
  <si>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</si>
  <si>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</si>
  <si>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</si>
  <si>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</si>
  <si>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</si>
  <si>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</si>
  <si>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</si>
  <si>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</si>
  <si>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</si>
  <si>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</si>
  <si>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</si>
  <si>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</si>
  <si>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</si>
  <si>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</si>
  <si>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</si>
  <si>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</si>
  <si>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</si>
  <si>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</si>
  <si>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</si>
  <si>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</si>
  <si>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</si>
  <si>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</si>
  <si>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</si>
  <si>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</si>
  <si>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</si>
  <si>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</si>
  <si>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</si>
  <si>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</si>
  <si>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</si>
  <si>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</si>
  <si>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</si>
  <si>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</si>
  <si>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</si>
  <si>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</si>
  <si>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</si>
  <si>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</si>
  <si>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</si>
  <si>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</si>
  <si>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</si>
  <si>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</si>
  <si>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</si>
  <si>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</si>
  <si>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</si>
  <si>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</si>
  <si>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</si>
  <si>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</si>
  <si>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</si>
  <si>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</si>
  <si>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</si>
  <si>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</si>
  <si>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</si>
  <si>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</si>
  <si>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</si>
  <si>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</si>
  <si>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</si>
  <si>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</si>
  <si>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</si>
  <si>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</si>
  <si>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</si>
  <si>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</si>
  <si>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</si>
  <si>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</si>
  <si>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</si>
  <si>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</si>
  <si>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</si>
  <si>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</si>
  <si>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</si>
  <si>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</si>
  <si>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</si>
  <si>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</si>
  <si>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</si>
  <si>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</si>
  <si>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</si>
  <si>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</si>
  <si>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</si>
  <si>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</si>
  <si>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</si>
  <si>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</si>
  <si>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</si>
  <si>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</si>
  <si>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</si>
  <si>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</si>
  <si>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</si>
  <si>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</si>
  <si>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</si>
  <si>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</si>
  <si>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</si>
  <si>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</si>
  <si>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</si>
  <si>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</si>
  <si>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</si>
  <si>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</si>
  <si>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</si>
  <si>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</si>
  <si>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</si>
  <si>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</si>
  <si>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</si>
  <si>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</si>
  <si>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</si>
  <si>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</si>
  <si>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</si>
  <si>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</si>
  <si>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</si>
  <si>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</si>
  <si>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</si>
  <si>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</si>
  <si>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</si>
  <si>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</si>
  <si>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</si>
  <si>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</si>
  <si>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</si>
  <si>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</si>
  <si>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</si>
  <si>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</si>
  <si>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</si>
  <si>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</si>
  <si>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</si>
  <si>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</si>
  <si>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</si>
  <si>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</si>
  <si>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</si>
  <si>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</si>
  <si>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</si>
  <si>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</si>
  <si>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</si>
  <si>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</si>
  <si>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</si>
  <si>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</si>
  <si>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</si>
  <si>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</si>
  <si>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</si>
  <si>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</si>
  <si>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</si>
  <si>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</si>
  <si>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</si>
  <si>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</si>
  <si>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</si>
  <si>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</si>
  <si>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</si>
  <si>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</si>
  <si>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</si>
  <si>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</si>
  <si>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</si>
  <si>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</si>
  <si>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</si>
  <si>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</si>
  <si>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</si>
  <si>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</si>
  <si>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</si>
  <si>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</si>
  <si>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</si>
  <si>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</si>
  <si>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</si>
  <si>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</si>
  <si>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</si>
  <si>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</si>
  <si>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</si>
  <si>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</si>
  <si>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</si>
  <si>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</si>
  <si>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</si>
  <si>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</si>
  <si>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</si>
  <si>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</si>
  <si>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</si>
  <si>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</si>
  <si>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</si>
  <si>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</si>
  <si>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</si>
  <si>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</si>
  <si>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</si>
  <si>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</si>
  <si>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</si>
  <si>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</si>
  <si>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</si>
  <si>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</si>
  <si>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</si>
  <si>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</si>
  <si>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</si>
  <si>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</si>
  <si>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</si>
  <si>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</si>
  <si>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</si>
  <si>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</si>
  <si>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</si>
  <si>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</si>
  <si>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</si>
  <si>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</si>
  <si>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</si>
  <si>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</si>
  <si>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</si>
  <si>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</si>
  <si>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</si>
  <si>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</si>
  <si>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</si>
  <si>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</si>
  <si>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</si>
  <si>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</si>
  <si>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</si>
  <si>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</si>
  <si>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</si>
  <si>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</si>
  <si>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</si>
  <si>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</si>
  <si>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</si>
  <si>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</si>
  <si>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</si>
  <si>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</si>
  <si>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</si>
  <si>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</si>
  <si>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</si>
  <si>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</si>
  <si>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</si>
  <si>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</si>
  <si>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</si>
  <si>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</si>
  <si>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</si>
  <si>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</si>
  <si>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</si>
  <si>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</si>
  <si>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</si>
  <si>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</si>
  <si>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</si>
  <si>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</si>
  <si>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</si>
  <si>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</si>
  <si>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</si>
  <si>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</si>
  <si>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</si>
  <si>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</si>
  <si>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</si>
  <si>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</si>
  <si>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</si>
  <si>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</si>
  <si>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</si>
  <si>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</si>
  <si>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</si>
  <si>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</si>
  <si>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</si>
  <si>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</si>
  <si>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</si>
  <si>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</si>
  <si>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</si>
  <si>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</si>
  <si>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</si>
  <si>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</si>
  <si>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</si>
  <si>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</si>
  <si>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</si>
  <si>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</si>
  <si>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</si>
  <si>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</si>
  <si>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</si>
  <si>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</si>
  <si>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</si>
  <si>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</si>
  <si>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</si>
  <si>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</si>
  <si>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</si>
  <si>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</si>
  <si>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</si>
  <si>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</si>
  <si>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</si>
  <si>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</si>
  <si>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</si>
  <si>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</si>
  <si>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</si>
  <si>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</si>
  <si>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</si>
  <si>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</si>
  <si>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</si>
  <si>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</si>
  <si>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</si>
  <si>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</si>
  <si>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</si>
  <si>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</si>
  <si>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</si>
  <si>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</si>
  <si>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</si>
  <si>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</si>
  <si>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</si>
  <si>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</si>
  <si>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</si>
  <si>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</si>
  <si>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</si>
  <si>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</si>
  <si>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</si>
  <si>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</si>
  <si>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</si>
  <si>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</si>
  <si>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</si>
  <si>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</si>
  <si>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</si>
  <si>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</si>
  <si>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</si>
  <si>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</si>
  <si>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</si>
  <si>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</si>
  <si>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</si>
  <si>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</si>
  <si>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</si>
  <si>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</si>
  <si>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</si>
  <si>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</si>
  <si>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</si>
  <si>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</si>
  <si>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</si>
  <si>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</si>
  <si>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</si>
  <si>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</si>
  <si>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</si>
  <si>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</si>
  <si>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</si>
  <si>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</si>
  <si>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</si>
  <si>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</si>
  <si>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</si>
  <si>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</si>
  <si>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</si>
  <si>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</si>
  <si>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</si>
  <si>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</si>
  <si>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</si>
  <si>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</si>
  <si>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</si>
  <si>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</si>
  <si>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</si>
  <si>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</si>
  <si>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</si>
  <si>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</si>
  <si>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</si>
  <si>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</si>
  <si>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</si>
  <si>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</si>
  <si>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</si>
  <si>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</si>
  <si>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</si>
  <si>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</si>
  <si>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</si>
  <si>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</si>
  <si>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</si>
  <si>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</si>
  <si>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</si>
  <si>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</si>
  <si>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</si>
  <si>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</si>
  <si>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</si>
  <si>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</si>
  <si>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</si>
  <si>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</si>
  <si>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</si>
  <si>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</si>
  <si>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</si>
  <si>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</si>
  <si>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</si>
  <si>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</si>
  <si>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</si>
  <si>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</si>
  <si>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</si>
  <si>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</si>
  <si>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</si>
  <si>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</si>
  <si>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</si>
  <si>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</si>
  <si>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</si>
  <si>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</si>
  <si>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</si>
  <si>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</si>
  <si>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</si>
  <si>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</si>
  <si>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</si>
  <si>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</si>
  <si>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</si>
  <si>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</si>
  <si>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</si>
  <si>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</si>
  <si>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</si>
  <si>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</si>
  <si>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</si>
  <si>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</si>
  <si>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</si>
  <si>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</si>
  <si>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</si>
  <si>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</si>
  <si>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</si>
  <si>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</si>
  <si>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</si>
  <si>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</si>
  <si>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</si>
  <si>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</si>
  <si>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</si>
  <si>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</si>
  <si>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</si>
  <si>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</si>
  <si>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</si>
  <si>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</si>
  <si>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</si>
  <si>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</si>
  <si>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</si>
  <si>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</si>
  <si>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</si>
  <si>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</si>
  <si>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</si>
  <si>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</si>
  <si>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</si>
  <si>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</si>
  <si>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</si>
  <si>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</si>
  <si>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</si>
  <si>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</si>
  <si>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</si>
  <si>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</si>
  <si>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</si>
  <si>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</si>
  <si>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</si>
  <si>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</si>
  <si>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</si>
  <si>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</si>
  <si>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</si>
  <si>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</si>
  <si>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</si>
  <si>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</si>
  <si>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</si>
  <si>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</si>
  <si>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</si>
  <si>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</si>
  <si>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</si>
  <si>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</si>
  <si>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</si>
  <si>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</si>
  <si>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</si>
  <si>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</si>
  <si>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</si>
  <si>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</si>
  <si>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</si>
  <si>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</si>
  <si>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</si>
  <si>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</si>
  <si>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</si>
  <si>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</si>
  <si>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</si>
  <si>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</si>
  <si>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</si>
  <si>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</si>
  <si>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</si>
  <si>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</si>
  <si>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</si>
  <si>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</si>
  <si>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</si>
  <si>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</si>
  <si>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</si>
  <si>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</si>
  <si>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</si>
  <si>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</si>
  <si>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</si>
  <si>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</si>
  <si>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</si>
  <si>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</si>
  <si>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</si>
  <si>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</si>
  <si>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</si>
  <si>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</si>
  <si>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</si>
  <si>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</si>
  <si>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</si>
  <si>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</si>
  <si>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</si>
  <si>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</si>
  <si>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</si>
  <si>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</si>
  <si>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</si>
  <si>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</si>
  <si>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</si>
  <si>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</si>
  <si>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</si>
  <si>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</si>
  <si>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</si>
  <si>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</si>
  <si>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</si>
  <si>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</si>
  <si>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</si>
  <si>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</si>
  <si>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</si>
  <si>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</si>
  <si>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</si>
  <si>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</si>
  <si>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</si>
  <si>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</si>
  <si>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</si>
  <si>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</si>
  <si>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</si>
  <si>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</si>
  <si>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</si>
  <si>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</si>
  <si>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</si>
  <si>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</si>
  <si>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</si>
  <si>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</si>
  <si>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</si>
  <si>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</si>
  <si>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</si>
  <si>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</si>
  <si>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</si>
  <si>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</si>
  <si>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</si>
  <si>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</si>
  <si>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</si>
  <si>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</si>
  <si>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</si>
  <si>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</si>
  <si>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</si>
  <si>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</si>
  <si>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</si>
  <si>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</si>
  <si>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</si>
  <si>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</si>
  <si>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</si>
  <si>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</si>
  <si>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</si>
  <si>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</si>
  <si>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</si>
  <si>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</si>
  <si>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</si>
  <si>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</si>
  <si>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</si>
  <si>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</si>
  <si>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</si>
  <si>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</si>
  <si>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</si>
  <si>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</si>
  <si>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</si>
  <si>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</si>
  <si>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</si>
  <si>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</si>
  <si>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</si>
  <si>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</si>
  <si>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</si>
  <si>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</si>
  <si>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</si>
  <si>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</si>
  <si>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</si>
  <si>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</si>
  <si>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</si>
  <si>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</si>
  <si>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</si>
  <si>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</si>
  <si>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</si>
  <si>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</si>
  <si>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</si>
  <si>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</si>
  <si>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</si>
  <si>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</si>
  <si>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</si>
  <si>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</si>
  <si>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</si>
  <si>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</si>
  <si>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</si>
  <si>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</si>
  <si>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</si>
  <si>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</si>
  <si>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</si>
  <si>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</si>
  <si>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</si>
  <si>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</si>
  <si>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</si>
  <si>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</si>
  <si>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</si>
  <si>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</si>
  <si>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</si>
  <si>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</si>
  <si>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</si>
  <si>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</si>
  <si>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</si>
  <si>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</si>
  <si>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</si>
  <si>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</si>
  <si>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</si>
  <si>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</si>
  <si>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</si>
  <si>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</si>
  <si>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</si>
  <si>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</si>
  <si>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</si>
  <si>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</si>
  <si>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</si>
  <si>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</si>
  <si>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</si>
  <si>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</si>
  <si>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</si>
  <si>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</si>
  <si>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</si>
  <si>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</si>
  <si>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</si>
  <si>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</si>
  <si>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</si>
  <si>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</si>
  <si>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</si>
  <si>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</si>
  <si>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</si>
  <si>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</si>
  <si>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</si>
  <si>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</si>
  <si>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</si>
  <si>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</si>
  <si>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</si>
  <si>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</si>
  <si>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</si>
  <si>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</si>
  <si>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</si>
  <si>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</si>
  <si>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</si>
  <si>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</si>
  <si>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</si>
  <si>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</si>
  <si>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</si>
  <si>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</si>
  <si>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</si>
  <si>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</si>
  <si>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</si>
  <si>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</si>
  <si>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</si>
  <si>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</si>
  <si>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</si>
  <si>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</si>
  <si>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</si>
  <si>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</si>
  <si>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</si>
  <si>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</si>
  <si>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</si>
  <si>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</si>
  <si>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</si>
  <si>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</si>
  <si>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</si>
  <si>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</si>
  <si>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</si>
  <si>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</si>
  <si>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</si>
  <si>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</si>
  <si>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</si>
  <si>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</si>
  <si>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</si>
  <si>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</si>
  <si>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</si>
  <si>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</si>
  <si>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</si>
  <si>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</si>
  <si>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</si>
  <si>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</si>
  <si>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</si>
  <si>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</si>
  <si>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</si>
  <si>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</si>
  <si>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</si>
  <si>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</si>
  <si>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</si>
  <si>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</si>
  <si>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</si>
  <si>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</si>
  <si>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</si>
  <si>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</si>
  <si>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</si>
  <si>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</si>
  <si>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</si>
  <si>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</si>
  <si>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</si>
  <si>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</si>
  <si>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</si>
  <si>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</si>
  <si>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</si>
  <si>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</si>
  <si>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</si>
  <si>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</si>
  <si>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</si>
  <si>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</si>
  <si>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</si>
  <si>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</si>
  <si>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</si>
  <si>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</si>
  <si>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</si>
  <si>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</si>
  <si>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</si>
  <si>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</si>
  <si>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</si>
  <si>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</si>
  <si>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</si>
  <si>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</si>
  <si>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</si>
  <si>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</si>
  <si>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</si>
  <si>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</si>
  <si>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</si>
  <si>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</si>
  <si>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</si>
  <si>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</si>
  <si>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</si>
  <si>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</si>
  <si>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</si>
  <si>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</si>
  <si>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</si>
  <si>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</si>
  <si>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</si>
  <si>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</si>
  <si>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</si>
  <si>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</si>
  <si>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</si>
  <si>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</si>
  <si>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</si>
  <si>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</si>
  <si>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</si>
  <si>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</si>
  <si>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</si>
  <si>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</si>
  <si>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</si>
  <si>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</si>
  <si>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</si>
  <si>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</si>
  <si>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</si>
  <si>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</si>
  <si>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</si>
  <si>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</si>
  <si>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</si>
  <si>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</si>
  <si>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</si>
  <si>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</si>
  <si>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</si>
  <si>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</si>
  <si>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</si>
  <si>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</si>
  <si>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</si>
  <si>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</si>
  <si>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</si>
  <si>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</si>
  <si>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</si>
  <si>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</si>
  <si>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</si>
  <si>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</si>
  <si>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</si>
  <si>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</si>
  <si>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</si>
  <si>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</si>
  <si>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</si>
  <si>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</si>
  <si>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</si>
  <si>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</si>
  <si>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</si>
  <si>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</si>
  <si>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</si>
  <si>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</si>
  <si>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</si>
  <si>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</si>
  <si>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</si>
  <si>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</si>
  <si>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</si>
  <si>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</si>
  <si>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</si>
  <si>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</si>
  <si>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</si>
  <si>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</si>
  <si>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</si>
  <si>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</si>
  <si>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</si>
  <si>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</si>
  <si>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</si>
  <si>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</si>
  <si>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</si>
  <si>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</si>
  <si>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</si>
  <si>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</si>
  <si>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</si>
  <si>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</si>
  <si>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</si>
  <si>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</si>
  <si>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</si>
  <si>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</si>
  <si>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</si>
  <si>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</si>
  <si>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</si>
  <si>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</si>
  <si>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</si>
  <si>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</si>
  <si>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</si>
  <si>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</si>
  <si>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</si>
  <si>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</si>
  <si>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</si>
  <si>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</si>
  <si>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</si>
  <si>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</si>
  <si>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</si>
  <si>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</si>
  <si>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</si>
  <si>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</si>
  <si>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</si>
  <si>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</si>
  <si>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</si>
  <si>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</si>
  <si>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</si>
  <si>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</si>
  <si>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</si>
  <si>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</si>
  <si>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</si>
  <si>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</si>
  <si>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</si>
  <si>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</si>
  <si>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</si>
  <si>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</si>
  <si>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</si>
  <si>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</si>
  <si>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</si>
  <si>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</si>
  <si>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</si>
  <si>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</si>
  <si>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</si>
  <si>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</si>
  <si>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</si>
  <si>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</si>
  <si>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</si>
  <si>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</si>
  <si>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</si>
  <si>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</si>
  <si>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</si>
  <si>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</si>
  <si>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</si>
  <si>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</si>
  <si>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</si>
  <si>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</si>
  <si>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</si>
  <si>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</si>
  <si>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</si>
  <si>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</si>
  <si>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</si>
  <si>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</si>
  <si>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</si>
  <si>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</si>
  <si>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</si>
  <si>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</si>
  <si>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</si>
  <si>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</si>
  <si>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</si>
  <si>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</si>
  <si>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</si>
  <si>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</si>
  <si>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</si>
  <si>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</si>
  <si>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</si>
  <si>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</si>
  <si>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</si>
  <si>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</si>
  <si>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</si>
  <si>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</si>
  <si>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</si>
  <si>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</si>
  <si>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</si>
  <si>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</si>
  <si>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</si>
  <si>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</si>
  <si>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</si>
  <si>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</si>
  <si>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</si>
  <si>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</si>
  <si>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</si>
  <si>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</si>
  <si>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</si>
  <si>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</si>
  <si>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</si>
  <si>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</si>
  <si>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</si>
  <si>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</si>
  <si>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</si>
  <si>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</si>
  <si>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</si>
  <si>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</si>
  <si>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</si>
  <si>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</si>
  <si>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</si>
  <si>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</si>
  <si>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</si>
  <si>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</si>
  <si>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</si>
  <si>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</si>
  <si>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</si>
  <si>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</si>
  <si>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</si>
  <si>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</si>
  <si>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</si>
  <si>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</si>
  <si>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</si>
  <si>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</si>
  <si>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</si>
  <si>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</si>
  <si>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</si>
  <si>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</si>
  <si>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</si>
  <si>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</si>
  <si>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</si>
  <si>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</si>
  <si>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</si>
  <si>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</si>
  <si>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</si>
  <si>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</si>
  <si>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</si>
  <si>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</si>
  <si>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</si>
  <si>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</si>
  <si>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</si>
  <si>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</si>
  <si>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</si>
  <si>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</si>
  <si>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</si>
  <si>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</si>
  <si>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</si>
  <si>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</si>
  <si>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</si>
  <si>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</si>
  <si>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</si>
  <si>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</si>
  <si>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</si>
  <si>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</si>
  <si>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</si>
  <si>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</si>
  <si>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</si>
  <si>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</si>
  <si>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</si>
  <si>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</si>
  <si>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</si>
  <si>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</si>
  <si>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</si>
  <si>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</si>
  <si>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</si>
  <si>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</si>
  <si>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</si>
  <si>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</si>
  <si>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</si>
  <si>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</si>
  <si>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</si>
  <si>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</si>
  <si>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</si>
  <si>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</si>
  <si>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</si>
  <si>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</si>
  <si>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</si>
  <si>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</si>
  <si>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</si>
  <si>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</si>
  <si>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</si>
  <si>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</si>
  <si>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</si>
  <si>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</si>
  <si>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</si>
  <si>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</si>
  <si>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</si>
  <si>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</si>
  <si>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</si>
  <si>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</si>
  <si>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</si>
  <si>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</si>
  <si>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</si>
  <si>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</si>
  <si>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</si>
  <si>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</si>
  <si>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</si>
  <si>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</si>
  <si>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</si>
  <si>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</si>
  <si>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</si>
  <si>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</si>
  <si>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</si>
  <si>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</si>
  <si>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</si>
  <si>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</si>
  <si>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</si>
  <si>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</si>
  <si>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</si>
  <si>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</si>
  <si>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</si>
  <si>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</si>
  <si>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</si>
  <si>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</si>
  <si>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</si>
  <si>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</si>
  <si>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</si>
  <si>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</si>
  <si>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</si>
  <si>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</si>
  <si>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</si>
  <si>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</si>
  <si>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</si>
  <si>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</si>
  <si>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</si>
  <si>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</si>
  <si>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</si>
  <si>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</si>
  <si>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</si>
  <si>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</si>
  <si>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</si>
  <si>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</si>
  <si>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</si>
  <si>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</si>
  <si>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</si>
  <si>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</si>
  <si>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</si>
  <si>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</si>
  <si>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</si>
  <si>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</si>
  <si>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</si>
  <si>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</si>
  <si>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</si>
  <si>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</si>
  <si>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</si>
  <si>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</si>
  <si>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</si>
  <si>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</si>
  <si>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</si>
  <si>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</si>
  <si>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</si>
  <si>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</si>
  <si>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</si>
  <si>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</si>
  <si>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</si>
  <si>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</si>
  <si>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</si>
  <si>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</si>
  <si>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</si>
  <si>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</si>
  <si>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</si>
  <si>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</si>
  <si>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</si>
  <si>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</si>
  <si>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</si>
  <si>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</si>
  <si>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</si>
  <si>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</si>
  <si>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</si>
  <si>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</si>
  <si>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</si>
  <si>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</si>
  <si>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</si>
  <si>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</si>
  <si>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</si>
  <si>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</si>
  <si>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</si>
  <si>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</si>
  <si>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</si>
  <si>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</si>
  <si>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</si>
  <si>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</si>
  <si>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</si>
  <si>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</si>
  <si>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</si>
  <si>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</si>
  <si>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</si>
  <si>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</si>
  <si>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</si>
  <si>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</si>
  <si>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</si>
  <si>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</si>
  <si>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</si>
  <si>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</si>
  <si>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</si>
  <si>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</si>
  <si>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</si>
  <si>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</si>
  <si>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</si>
  <si>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</si>
  <si>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</si>
  <si>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</si>
  <si>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</si>
  <si>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</si>
  <si>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</si>
  <si>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</si>
  <si>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</si>
  <si>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</si>
  <si>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</si>
  <si>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</si>
  <si>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</si>
  <si>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</si>
  <si>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</si>
  <si>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</si>
  <si>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</si>
  <si>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</si>
  <si>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</si>
  <si>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</si>
  <si>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</si>
  <si>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</si>
  <si>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</si>
  <si>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</si>
  <si>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</si>
  <si>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</si>
  <si>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</si>
  <si>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</si>
  <si>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</si>
  <si>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</si>
  <si>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</si>
  <si>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</si>
  <si>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</si>
  <si>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</si>
  <si>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</si>
  <si>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</si>
  <si>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</si>
  <si>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</si>
  <si>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</si>
  <si>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</si>
  <si>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</si>
  <si>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</si>
  <si>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</si>
  <si>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</si>
  <si>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</si>
  <si>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</si>
  <si>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</si>
  <si>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</si>
  <si>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</si>
  <si>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</si>
  <si>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</si>
  <si>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</si>
  <si>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</si>
  <si>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</si>
  <si>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</si>
  <si>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</si>
  <si>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</si>
  <si>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</si>
  <si>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</si>
  <si>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</si>
  <si>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</si>
  <si>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</si>
  <si>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</si>
  <si>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</si>
  <si>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</si>
  <si>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</si>
  <si>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</si>
  <si>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</si>
  <si>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</si>
  <si>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</si>
  <si>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</si>
  <si>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</si>
  <si>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</si>
  <si>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</si>
  <si>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</si>
  <si>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</si>
  <si>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</si>
  <si>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</si>
  <si>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</si>
  <si>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</si>
  <si>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</si>
  <si>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</si>
  <si>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</si>
  <si>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</si>
  <si>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</si>
  <si>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</si>
  <si>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</si>
  <si>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</si>
  <si>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</si>
  <si>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</si>
  <si>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</si>
  <si>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</si>
  <si>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</si>
  <si>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</si>
  <si>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</si>
  <si>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</si>
  <si>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</si>
  <si>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</si>
  <si>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</si>
  <si>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</si>
  <si>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</si>
  <si>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</si>
  <si>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</si>
  <si>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</si>
  <si>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</si>
  <si>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</si>
  <si>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</si>
  <si>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</si>
  <si>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</si>
  <si>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</si>
  <si>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</si>
  <si>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</si>
  <si>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</si>
  <si>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</si>
  <si>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</si>
  <si>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</si>
  <si>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</si>
  <si>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</si>
  <si>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</si>
  <si>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</si>
  <si>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</si>
  <si>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</si>
  <si>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</si>
  <si>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</si>
  <si>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</si>
  <si>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</si>
  <si>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</si>
  <si>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</si>
  <si>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</si>
  <si>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</si>
  <si>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</si>
  <si>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</si>
  <si>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</si>
  <si>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</si>
  <si>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</si>
  <si>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</si>
  <si>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</si>
  <si>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</si>
  <si>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</si>
  <si>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</si>
  <si>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</si>
  <si>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</si>
  <si>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</si>
  <si>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</si>
  <si>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</si>
  <si>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</si>
  <si>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</si>
  <si>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</si>
  <si>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</si>
  <si>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</si>
  <si>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</si>
  <si>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</si>
  <si>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</si>
  <si>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</si>
  <si>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</si>
  <si>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</si>
  <si>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</si>
  <si>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</si>
  <si>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</si>
  <si>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</si>
  <si>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</si>
  <si>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</si>
  <si>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</si>
  <si>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</si>
  <si>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</si>
  <si>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</si>
  <si>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</si>
  <si>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</si>
  <si>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</si>
  <si>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</si>
  <si>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</si>
  <si>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</si>
  <si>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</si>
  <si>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</si>
  <si>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</si>
  <si>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</si>
  <si>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</si>
  <si>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</si>
  <si>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</si>
  <si>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</si>
  <si>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</si>
  <si>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</si>
  <si>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</si>
  <si>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</si>
  <si>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</si>
  <si>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</si>
  <si>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</si>
  <si>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</si>
  <si>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</si>
  <si>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</si>
  <si>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</si>
  <si>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</si>
  <si>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</si>
  <si>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</si>
  <si>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</si>
  <si>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</si>
  <si>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</si>
  <si>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</si>
  <si>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</si>
  <si>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</si>
  <si>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</si>
  <si>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</si>
  <si>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</si>
  <si>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</si>
  <si>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</si>
  <si>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</si>
  <si>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</si>
  <si>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</si>
  <si>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</si>
  <si>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</si>
  <si>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</si>
  <si>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</si>
  <si>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</si>
  <si>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</si>
  <si>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</si>
  <si>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</si>
  <si>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</si>
  <si>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</si>
  <si>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</si>
  <si>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</si>
  <si>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</si>
  <si>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</si>
  <si>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</si>
  <si>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</si>
  <si>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</si>
  <si>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</si>
  <si>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</si>
  <si>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</si>
  <si>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</si>
  <si>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</si>
  <si>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</si>
  <si>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</si>
  <si>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</si>
  <si>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</si>
  <si>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</si>
  <si>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</si>
  <si>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</si>
  <si>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</si>
  <si>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</si>
  <si>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</si>
  <si>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</si>
  <si>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</si>
  <si>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</si>
  <si>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</si>
  <si>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</si>
  <si>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</si>
  <si>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</si>
  <si>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</si>
  <si>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</si>
  <si>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</si>
  <si>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</si>
  <si>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</si>
  <si>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</si>
  <si>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</si>
  <si>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</si>
  <si>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</si>
  <si>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</si>
  <si>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</si>
  <si>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</si>
  <si>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</si>
  <si>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</si>
  <si>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</si>
  <si>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</si>
  <si>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</si>
  <si>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</si>
  <si>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</si>
  <si>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</si>
  <si>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</si>
  <si>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</si>
  <si>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</si>
  <si>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</si>
  <si>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</si>
  <si>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</si>
  <si>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</si>
  <si>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</si>
  <si>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</si>
  <si>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</si>
  <si>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</si>
  <si>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</si>
  <si>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</si>
  <si>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</si>
  <si>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</si>
  <si>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</si>
  <si>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</si>
  <si>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</si>
  <si>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</si>
  <si>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</si>
  <si>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</si>
  <si>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</si>
  <si>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</si>
  <si>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</si>
  <si>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</si>
  <si>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</si>
  <si>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</si>
  <si>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</si>
  <si>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</si>
  <si>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</si>
  <si>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</si>
  <si>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</si>
  <si>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</si>
  <si>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</si>
  <si>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</si>
  <si>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</si>
  <si>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</si>
  <si>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</si>
  <si>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</si>
  <si>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</si>
  <si>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</si>
  <si>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</si>
  <si>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</si>
  <si>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</si>
  <si>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</si>
  <si>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</si>
  <si>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</si>
  <si>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</si>
  <si>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</si>
  <si>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</si>
  <si>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</si>
  <si>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</si>
  <si>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</si>
  <si>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</si>
  <si>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</si>
  <si>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</si>
  <si>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</si>
  <si>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</si>
  <si>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</si>
  <si>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</si>
  <si>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</si>
  <si>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</si>
  <si>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</si>
  <si>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</si>
  <si>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</si>
  <si>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</si>
  <si>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</si>
  <si>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</si>
  <si>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</si>
  <si>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</si>
  <si>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</si>
  <si>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</si>
  <si>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</si>
  <si>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</si>
  <si>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</si>
  <si>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</si>
  <si>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</si>
  <si>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</si>
  <si>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</si>
  <si>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</si>
  <si>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</si>
  <si>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</si>
  <si>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</si>
  <si>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</si>
  <si>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</si>
  <si>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</si>
  <si>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</si>
  <si>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</si>
  <si>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</si>
  <si>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</si>
  <si>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</si>
  <si>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</si>
  <si>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</si>
  <si>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</si>
  <si>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</si>
  <si>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</si>
  <si>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</si>
  <si>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</si>
  <si>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</si>
  <si>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</si>
  <si>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</si>
  <si>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</si>
  <si>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</si>
  <si>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</si>
  <si>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</si>
  <si>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</si>
  <si>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</si>
  <si>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</si>
  <si>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</si>
  <si>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</si>
  <si>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</si>
  <si>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</si>
  <si>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</si>
  <si>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</si>
  <si>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</si>
  <si>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</si>
  <si>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</si>
  <si>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</si>
  <si>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</si>
  <si>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</si>
  <si>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</si>
  <si>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</si>
  <si>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</si>
  <si>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</si>
  <si>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</si>
  <si>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</si>
  <si>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</si>
  <si>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</si>
  <si>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</si>
  <si>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</si>
  <si>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</si>
  <si>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</si>
  <si>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</si>
  <si>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</si>
  <si>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</si>
  <si>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</si>
  <si>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</si>
  <si>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</si>
  <si>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</si>
  <si>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</si>
  <si>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</si>
  <si>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</si>
  <si>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</si>
  <si>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</si>
  <si>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</si>
  <si>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</si>
  <si>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</si>
  <si>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</si>
  <si>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</si>
  <si>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</si>
  <si>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</si>
  <si>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</si>
  <si>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</si>
  <si>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</si>
  <si>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</si>
  <si>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</si>
  <si>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</si>
  <si>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</si>
  <si>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</si>
  <si>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</si>
  <si>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</si>
  <si>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</si>
  <si>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</si>
  <si>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</si>
  <si>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</si>
  <si>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</si>
  <si>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</si>
  <si>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</si>
  <si>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</si>
  <si>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</si>
  <si>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</si>
  <si>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</si>
  <si>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</si>
  <si>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</si>
  <si>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</si>
  <si>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</si>
  <si>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</si>
  <si>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</si>
  <si>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</si>
  <si>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</si>
  <si>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</si>
  <si>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</si>
  <si>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</si>
  <si>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</si>
  <si>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</si>
  <si>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</si>
  <si>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</si>
  <si>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</si>
  <si>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</si>
  <si>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</si>
  <si>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</si>
  <si>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</si>
  <si>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</si>
  <si>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</si>
  <si>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</si>
  <si>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</si>
  <si>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</si>
  <si>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</si>
  <si>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</si>
  <si>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</si>
  <si>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</si>
  <si>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</si>
  <si>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</si>
  <si>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</si>
  <si>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</si>
  <si>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</si>
  <si>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</si>
  <si>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</si>
  <si>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</si>
  <si>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</si>
  <si>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</si>
  <si>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</si>
  <si>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</si>
  <si>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</si>
  <si>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</si>
  <si>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</si>
  <si>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</si>
  <si>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</si>
  <si>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</si>
  <si>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</si>
  <si>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</si>
  <si>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</si>
  <si>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</si>
  <si>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</si>
  <si>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</si>
  <si>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</si>
  <si>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</si>
  <si>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</si>
  <si>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</si>
  <si>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</si>
  <si>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</si>
  <si>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</si>
  <si>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</si>
  <si>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</si>
  <si>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</si>
  <si>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</si>
  <si>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</si>
  <si>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</si>
  <si>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</si>
  <si>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</si>
  <si>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</si>
  <si>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</si>
  <si>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</si>
  <si>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</si>
  <si>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</si>
  <si>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</si>
  <si>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</si>
  <si>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</si>
  <si>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</si>
  <si>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</si>
  <si>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</si>
  <si>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</si>
  <si>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</si>
  <si>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</si>
  <si>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</si>
  <si>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</si>
  <si>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</si>
  <si>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</si>
  <si>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</si>
  <si>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</si>
  <si>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</si>
  <si>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</si>
  <si>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</si>
  <si>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</si>
  <si>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</si>
  <si>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</si>
  <si>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</si>
  <si>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</si>
  <si>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</si>
  <si>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</si>
  <si>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</si>
  <si>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</si>
  <si>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</si>
  <si>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</si>
  <si>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</si>
  <si>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</si>
  <si>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</si>
  <si>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</si>
  <si>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</si>
  <si>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</si>
  <si>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</si>
  <si>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</si>
  <si>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</si>
  <si>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</si>
  <si>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</si>
  <si>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</si>
  <si>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</si>
  <si>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</si>
  <si>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</si>
  <si>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</si>
  <si>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</si>
  <si>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</si>
  <si>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</si>
  <si>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</si>
  <si>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</si>
  <si>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</si>
  <si>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</si>
  <si>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</si>
  <si>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</si>
  <si>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</si>
  <si>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</si>
  <si>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</si>
  <si>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</si>
  <si>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</si>
  <si>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</si>
  <si>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</si>
  <si>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</si>
  <si>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</si>
  <si>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</si>
  <si>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</si>
  <si>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</si>
  <si>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</si>
  <si>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</si>
  <si>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</si>
  <si>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</si>
  <si>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</si>
  <si>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</si>
  <si>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</si>
  <si>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</si>
  <si>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</si>
  <si>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</si>
  <si>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</si>
  <si>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</si>
  <si>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</si>
  <si>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</si>
  <si>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</si>
  <si>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</si>
  <si>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</si>
  <si>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</si>
  <si>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</si>
  <si>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</si>
  <si>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</si>
  <si>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</si>
  <si>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</si>
  <si>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</si>
  <si>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</si>
  <si>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</si>
  <si>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</si>
  <si>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</si>
  <si>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</si>
  <si>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</si>
  <si>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</si>
  <si>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</si>
  <si>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</si>
  <si>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</si>
  <si>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</si>
  <si>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</si>
  <si>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</si>
  <si>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</si>
  <si>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</si>
  <si>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</si>
  <si>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</si>
  <si>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</si>
  <si>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</si>
  <si>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</si>
  <si>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</si>
  <si>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</si>
  <si>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</si>
  <si>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</si>
  <si>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</si>
  <si>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</si>
  <si>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</si>
  <si>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</si>
  <si>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</si>
  <si>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</si>
  <si>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</si>
  <si>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</si>
  <si>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</si>
  <si>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</si>
  <si>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</si>
  <si>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</si>
  <si>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</si>
  <si>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</si>
  <si>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</si>
  <si>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</si>
  <si>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</si>
  <si>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</si>
  <si>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</si>
  <si>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</si>
  <si>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</si>
  <si>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</si>
  <si>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</si>
  <si>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</si>
  <si>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</si>
  <si>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</si>
  <si>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</si>
  <si>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</si>
  <si>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</si>
  <si>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</si>
  <si>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</si>
  <si>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</si>
  <si>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</si>
  <si>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</si>
  <si>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</si>
  <si>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</si>
  <si>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</si>
  <si>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</si>
  <si>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</si>
  <si>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</si>
  <si>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</si>
  <si>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</si>
  <si>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</si>
  <si>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</si>
  <si>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</si>
  <si>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</si>
  <si>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</si>
  <si>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</si>
  <si>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</si>
  <si>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</si>
  <si>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</si>
  <si>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</si>
  <si>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</si>
  <si>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</si>
  <si>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</si>
  <si>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</si>
  <si>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</si>
  <si>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</si>
  <si>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</si>
  <si>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</si>
  <si>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</si>
  <si>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</si>
  <si>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</si>
  <si>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</si>
  <si>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</si>
  <si>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</si>
  <si>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</si>
  <si>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</si>
  <si>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</si>
  <si>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</si>
  <si>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</si>
  <si>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</si>
  <si>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</si>
  <si>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</si>
  <si>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</si>
  <si>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</si>
  <si>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</si>
  <si>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</si>
  <si>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</si>
  <si>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</si>
  <si>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</si>
  <si>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</si>
  <si>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</si>
  <si>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</si>
  <si>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</si>
  <si>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</si>
  <si>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</si>
  <si>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</si>
  <si>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</si>
  <si>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</si>
  <si>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</si>
  <si>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</si>
  <si>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</si>
  <si>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</si>
  <si>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</si>
  <si>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</si>
  <si>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</si>
  <si>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</si>
  <si>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</si>
  <si>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</si>
  <si>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</si>
  <si>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</si>
  <si>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</si>
  <si>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</si>
  <si>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</si>
  <si>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</si>
  <si>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</si>
  <si>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</si>
  <si>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</si>
  <si>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</si>
  <si>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</si>
  <si>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</si>
  <si>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</si>
  <si>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</si>
  <si>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</si>
  <si>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</si>
  <si>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</si>
  <si>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</si>
  <si>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</si>
  <si>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</si>
  <si>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</si>
  <si>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</si>
  <si>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</si>
  <si>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</si>
  <si>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</si>
  <si>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</si>
  <si>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</si>
  <si>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</si>
  <si>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</si>
  <si>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</si>
  <si>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</si>
  <si>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</si>
  <si>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</si>
  <si>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</si>
  <si>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</si>
  <si>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</si>
  <si>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</si>
  <si>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</si>
  <si>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</si>
  <si>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</si>
  <si>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</si>
  <si>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</si>
  <si>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</si>
  <si>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</si>
  <si>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</si>
  <si>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</si>
  <si>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</si>
  <si>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</si>
  <si>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</si>
  <si>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</si>
  <si>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</si>
  <si>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</si>
  <si>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</si>
  <si>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</si>
  <si>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</si>
  <si>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</si>
  <si>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</si>
  <si>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</si>
  <si>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</si>
  <si>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</si>
  <si>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</si>
  <si>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</si>
  <si>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</si>
  <si>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</si>
  <si>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</si>
  <si>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</si>
  <si>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</si>
  <si>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</si>
  <si>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</si>
  <si>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</si>
  <si>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</si>
  <si>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</si>
  <si>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</si>
  <si>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</si>
  <si>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</si>
  <si>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</si>
  <si>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</si>
  <si>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</si>
  <si>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</si>
  <si>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</si>
  <si>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</si>
  <si>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</si>
  <si>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</si>
  <si>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</si>
  <si>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</si>
  <si>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</si>
  <si>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</si>
  <si>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</si>
  <si>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</si>
  <si>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</si>
  <si>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</si>
  <si>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</si>
  <si>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</si>
  <si>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</si>
  <si>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</si>
  <si>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</si>
  <si>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</si>
  <si>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</si>
  <si>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</si>
  <si>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</si>
  <si>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</si>
  <si>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</si>
  <si>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</si>
  <si>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</si>
  <si>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</si>
  <si>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</si>
  <si>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</si>
  <si>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</si>
  <si>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</si>
  <si>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</si>
  <si>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</si>
  <si>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</si>
  <si>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</si>
  <si>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</si>
  <si>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</si>
  <si>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</si>
  <si>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</si>
  <si>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</si>
  <si>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</si>
  <si>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</si>
  <si>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</si>
  <si>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</si>
  <si>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</si>
  <si>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</si>
  <si>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</si>
  <si>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</si>
  <si>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</si>
  <si>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</si>
  <si>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</si>
  <si>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</si>
  <si>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</si>
  <si>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</si>
  <si>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</si>
  <si>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</si>
  <si>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</si>
  <si>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</si>
  <si>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</si>
  <si>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</si>
  <si>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</si>
  <si>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</si>
  <si>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</si>
  <si>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</si>
  <si>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</si>
  <si>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</si>
  <si>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</si>
  <si>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</si>
  <si>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</si>
  <si>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</si>
  <si>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</si>
  <si>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</si>
  <si>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</si>
  <si>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</si>
  <si>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</si>
  <si>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</si>
  <si>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</si>
  <si>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</si>
  <si>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</si>
  <si>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</si>
  <si>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</si>
  <si>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</si>
  <si>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</si>
  <si>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</si>
  <si>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</si>
  <si>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</si>
  <si>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</si>
  <si>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</si>
  <si>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</si>
  <si>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</si>
  <si>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</si>
  <si>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</si>
  <si>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</si>
  <si>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</si>
  <si>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</si>
  <si>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</si>
  <si>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</si>
  <si>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</si>
  <si>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</si>
  <si>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</si>
  <si>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</si>
  <si>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</si>
  <si>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</si>
  <si>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</si>
  <si>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</si>
  <si>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</si>
  <si>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</si>
  <si>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</si>
  <si>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</si>
  <si>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</si>
  <si>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</si>
  <si>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</si>
  <si>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</si>
  <si>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</si>
  <si>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</si>
  <si>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</si>
  <si>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</si>
  <si>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</si>
  <si>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</si>
  <si>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</si>
  <si>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</si>
  <si>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</si>
  <si>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</si>
  <si>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</si>
  <si>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</si>
  <si>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</si>
  <si>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</si>
  <si>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</si>
  <si>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</si>
  <si>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</si>
  <si>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</si>
  <si>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</si>
  <si>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</si>
  <si>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</si>
  <si>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</si>
  <si>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</si>
  <si>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</si>
  <si>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</si>
  <si>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</si>
  <si>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</si>
  <si>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</si>
  <si>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</si>
  <si>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</si>
  <si>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</si>
  <si>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</si>
  <si>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</si>
  <si>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</si>
  <si>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</si>
  <si>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</si>
  <si>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</si>
  <si>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</si>
  <si>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</si>
  <si>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</si>
  <si>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</si>
  <si>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</si>
  <si>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</si>
  <si>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</si>
  <si>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</si>
  <si>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</si>
  <si>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</si>
  <si>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</si>
  <si>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</si>
  <si>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</si>
  <si>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</si>
  <si>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</si>
  <si>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</si>
  <si>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</si>
  <si>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</si>
  <si>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</si>
  <si>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</si>
  <si>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</si>
  <si>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</si>
  <si>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</si>
  <si>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</si>
  <si>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</si>
  <si>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</si>
  <si>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</si>
  <si>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</si>
  <si>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</si>
  <si>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</si>
  <si>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</si>
  <si>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</si>
  <si>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</si>
  <si>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</si>
  <si>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</si>
  <si>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</si>
  <si>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</si>
  <si>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</si>
  <si>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</si>
  <si>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</si>
  <si>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</si>
  <si>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</si>
  <si>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</si>
  <si>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</si>
  <si>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</si>
  <si>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</si>
  <si>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</si>
  <si>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</si>
  <si>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</si>
  <si>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</si>
  <si>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</si>
  <si>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</si>
  <si>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</si>
  <si>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</si>
  <si>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</si>
  <si>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</si>
  <si>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</si>
  <si>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</si>
  <si>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</si>
  <si>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</si>
  <si>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</si>
  <si>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</si>
  <si>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</si>
  <si>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</si>
  <si>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</si>
  <si>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</si>
  <si>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</si>
  <si>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</si>
  <si>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</si>
  <si>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</si>
  <si>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</si>
  <si>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</si>
  <si>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</si>
  <si>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</si>
  <si>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</si>
  <si>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</si>
  <si>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</si>
  <si>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</si>
  <si>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</si>
  <si>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</si>
  <si>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</si>
  <si>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</si>
  <si>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</si>
  <si>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</si>
  <si>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</si>
  <si>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</si>
  <si>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</si>
  <si>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</si>
  <si>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</si>
  <si>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</si>
  <si>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</si>
  <si>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</si>
  <si>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</si>
  <si>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</si>
  <si>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</si>
  <si>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</si>
  <si>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</si>
  <si>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</si>
  <si>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</si>
  <si>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</si>
  <si>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</si>
  <si>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</si>
  <si>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</si>
  <si>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</si>
  <si>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</si>
  <si>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</si>
  <si>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</si>
  <si>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</si>
  <si>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</si>
  <si>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</si>
  <si>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</si>
  <si>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</si>
  <si>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</si>
  <si>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</si>
  <si>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</si>
  <si>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</si>
  <si>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</si>
  <si>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</si>
  <si>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</si>
  <si>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</si>
  <si>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</si>
  <si>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</si>
  <si>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</si>
  <si>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</si>
  <si>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</si>
  <si>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</si>
  <si>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</si>
  <si>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</si>
  <si>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</si>
  <si>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</si>
  <si>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</si>
  <si>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</si>
  <si>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</si>
  <si>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</si>
  <si>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</si>
  <si>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</si>
  <si>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</si>
  <si>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</si>
  <si>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</si>
  <si>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</si>
  <si>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</si>
  <si>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</si>
  <si>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</si>
  <si>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</si>
  <si>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</si>
  <si>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</si>
  <si>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</si>
  <si>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</si>
  <si>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</si>
  <si>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</si>
  <si>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</si>
  <si>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</si>
  <si>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</si>
  <si>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</si>
  <si>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</si>
  <si>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</si>
  <si>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</si>
  <si>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</si>
  <si>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</si>
  <si>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</si>
  <si>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</si>
  <si>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</si>
  <si>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</si>
  <si>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</si>
  <si>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</si>
  <si>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</si>
  <si>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</si>
  <si>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</si>
  <si>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</si>
  <si>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</si>
  <si>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</si>
  <si>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</si>
  <si>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</si>
  <si>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</si>
  <si>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</si>
  <si>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</si>
  <si>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</si>
  <si>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</si>
  <si>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</si>
  <si>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</si>
  <si>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</si>
  <si>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</si>
  <si>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</si>
  <si>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</si>
  <si>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</si>
  <si>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</si>
  <si>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</si>
  <si>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</si>
  <si>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</si>
  <si>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</si>
  <si>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</si>
  <si>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</si>
  <si>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</si>
  <si>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</si>
  <si>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</si>
  <si>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</si>
  <si>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</si>
  <si>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</si>
  <si>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</si>
  <si>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</si>
  <si>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</si>
  <si>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</si>
  <si>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</si>
  <si>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</si>
  <si>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</si>
  <si>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</si>
  <si>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</si>
  <si>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</si>
  <si>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</si>
  <si>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</si>
  <si>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</si>
  <si>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</si>
  <si>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</si>
  <si>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</si>
  <si>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</si>
  <si>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</si>
  <si>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</si>
  <si>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</si>
  <si>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</si>
  <si>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</si>
  <si>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</si>
  <si>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</si>
  <si>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</si>
  <si>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</si>
  <si>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</si>
  <si>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</si>
  <si>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</si>
  <si>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</si>
  <si>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</si>
  <si>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</si>
  <si>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</si>
  <si>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</si>
  <si>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</si>
  <si>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</si>
  <si>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</si>
  <si>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</si>
  <si>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</si>
  <si>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</si>
  <si>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</si>
  <si>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</si>
  <si>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</si>
  <si>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</si>
  <si>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</si>
  <si>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</si>
  <si>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</si>
  <si>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</si>
  <si>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</si>
  <si>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</si>
  <si>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</si>
  <si>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</si>
  <si>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</si>
  <si>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</si>
  <si>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</si>
  <si>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</si>
  <si>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</si>
  <si>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</si>
  <si>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</si>
  <si>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</si>
  <si>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</si>
  <si>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</si>
  <si>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</si>
  <si>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</si>
  <si>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</si>
  <si>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</si>
  <si>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</si>
  <si>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</si>
  <si>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</si>
  <si>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</si>
  <si>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</si>
  <si>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</si>
  <si>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</si>
  <si>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</si>
  <si>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</si>
  <si>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</si>
  <si>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</si>
  <si>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</si>
  <si>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</si>
  <si>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</si>
  <si>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</si>
  <si>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</si>
  <si>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</si>
  <si>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</si>
  <si>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</si>
  <si>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</si>
  <si>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</si>
  <si>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</si>
  <si>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</si>
  <si>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</si>
  <si>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</si>
  <si>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</si>
  <si>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</si>
  <si>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</si>
  <si>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</si>
  <si>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</si>
  <si>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</si>
  <si>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</si>
  <si>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</si>
  <si>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</si>
  <si>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</si>
  <si>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</si>
  <si>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</si>
  <si>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</si>
  <si>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</si>
  <si>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</si>
  <si>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</si>
  <si>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</si>
  <si>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</si>
  <si>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</si>
  <si>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</si>
  <si>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</si>
  <si>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</si>
  <si>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</si>
  <si>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</si>
  <si>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</si>
  <si>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</si>
  <si>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</si>
  <si>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</si>
  <si>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</si>
  <si>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</si>
  <si>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</si>
  <si>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</si>
  <si>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</si>
  <si>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</si>
  <si>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</si>
  <si>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</si>
  <si>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</si>
  <si>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</si>
  <si>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</si>
  <si>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</si>
  <si>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</si>
  <si>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</si>
  <si>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</si>
  <si>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</si>
  <si>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</si>
  <si>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</si>
  <si>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</si>
  <si>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</si>
  <si>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</si>
  <si>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</si>
  <si>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</si>
  <si>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</si>
  <si>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</si>
  <si>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</si>
  <si>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</si>
  <si>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</si>
  <si>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</si>
  <si>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</si>
  <si>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</si>
  <si>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</si>
  <si>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</si>
  <si>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</si>
  <si>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</si>
  <si>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</si>
  <si>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</si>
  <si>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</si>
  <si>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</si>
  <si>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</si>
  <si>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</si>
  <si>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</si>
  <si>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</si>
  <si>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</si>
  <si>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</si>
  <si>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</si>
  <si>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</si>
  <si>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</si>
  <si>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</si>
  <si>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</si>
  <si>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</si>
  <si>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</si>
  <si>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</si>
  <si>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</si>
  <si>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</si>
  <si>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</si>
  <si>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</si>
  <si>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</si>
  <si>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</si>
  <si>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</si>
  <si>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</si>
  <si>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</si>
  <si>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</si>
  <si>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</si>
  <si>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</si>
  <si>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</si>
  <si>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</si>
  <si>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</si>
  <si>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</si>
  <si>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</si>
  <si>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</si>
  <si>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</si>
  <si>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</si>
  <si>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</si>
  <si>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</si>
  <si>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</si>
  <si>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</si>
  <si>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</si>
  <si>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</si>
  <si>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</si>
  <si>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</si>
  <si>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</si>
  <si>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</si>
  <si>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</si>
  <si>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</si>
  <si>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</si>
  <si>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</si>
  <si>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</si>
  <si>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</si>
  <si>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</si>
  <si>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</si>
  <si>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</si>
  <si>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</si>
  <si>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</si>
  <si>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</si>
  <si>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</si>
  <si>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</si>
  <si>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</si>
  <si>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</si>
  <si>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</si>
  <si>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</si>
  <si>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</si>
  <si>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</si>
  <si>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</si>
  <si>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</si>
  <si>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</si>
  <si>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</si>
  <si>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</si>
  <si>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</si>
  <si>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</si>
  <si>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</si>
  <si>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</si>
  <si>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</si>
  <si>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</si>
  <si>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</si>
  <si>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</si>
  <si>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</si>
  <si>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</si>
  <si>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</si>
  <si>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</si>
  <si>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</si>
  <si>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</si>
  <si>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</si>
  <si>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</si>
  <si>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</si>
  <si>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</si>
  <si>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</si>
  <si>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</si>
  <si>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</si>
  <si>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</si>
  <si>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</si>
  <si>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</si>
  <si>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</si>
  <si>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</si>
  <si>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</si>
  <si>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</si>
  <si>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</si>
  <si>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</si>
  <si>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</si>
  <si>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</si>
  <si>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</si>
  <si>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</si>
  <si>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</si>
  <si>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</si>
  <si>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</si>
  <si>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</si>
  <si>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</si>
  <si>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</si>
  <si>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</si>
  <si>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</si>
  <si>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</si>
  <si>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</si>
  <si>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</si>
  <si>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</si>
  <si>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</si>
  <si>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</si>
  <si>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</si>
  <si>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</si>
  <si>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</si>
  <si>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</si>
  <si>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</si>
  <si>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</si>
  <si>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</si>
  <si>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</si>
  <si>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</si>
  <si>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</si>
  <si>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</si>
  <si>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</si>
  <si>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</si>
  <si>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</si>
  <si>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</si>
  <si>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</si>
  <si>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</si>
  <si>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</si>
  <si>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</si>
  <si>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</si>
  <si>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</si>
  <si>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</si>
  <si>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</si>
  <si>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</si>
  <si>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</si>
  <si>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</si>
  <si>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</si>
  <si>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</si>
  <si>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</si>
  <si>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</si>
  <si>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</si>
  <si>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</si>
  <si>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</si>
  <si>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</si>
  <si>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</si>
  <si>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</si>
  <si>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</si>
  <si>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</si>
  <si>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</si>
  <si>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</si>
  <si>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</si>
  <si>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</si>
  <si>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</si>
  <si>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</si>
  <si>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</si>
  <si>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</si>
  <si>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</si>
  <si>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</si>
  <si>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</si>
  <si>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</si>
  <si>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</si>
  <si>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</si>
  <si>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</si>
  <si>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</si>
  <si>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</si>
  <si>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</si>
  <si>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</si>
  <si>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</si>
  <si>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</si>
  <si>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</si>
  <si>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</si>
  <si>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</si>
  <si>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</si>
  <si>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</si>
  <si>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</si>
  <si>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</si>
  <si>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</si>
  <si>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</si>
  <si>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</si>
  <si>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</si>
  <si>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</si>
  <si>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</si>
  <si>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</si>
  <si>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</si>
  <si>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</si>
  <si>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</si>
  <si>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</si>
  <si>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</si>
  <si>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</si>
  <si>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</si>
  <si>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</si>
  <si>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</si>
  <si>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</si>
  <si>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</si>
  <si>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</si>
  <si>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</si>
  <si>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</si>
  <si>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</si>
  <si>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</si>
  <si>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</si>
  <si>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</si>
  <si>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</si>
  <si>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</si>
  <si>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</si>
  <si>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</si>
  <si>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</si>
  <si>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</si>
  <si>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</si>
  <si>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</si>
  <si>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</si>
  <si>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</si>
  <si>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</si>
  <si>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</si>
  <si>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</si>
  <si>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</si>
  <si>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</si>
  <si>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</si>
  <si>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</si>
  <si>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</si>
  <si>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</si>
  <si>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</si>
  <si>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</si>
  <si>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</si>
  <si>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</si>
  <si>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</si>
  <si>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</si>
  <si>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</si>
  <si>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</si>
  <si>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</si>
  <si>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</si>
  <si>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</si>
  <si>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</si>
  <si>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</si>
  <si>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</si>
  <si>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</si>
  <si>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</si>
  <si>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</si>
  <si>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</si>
  <si>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</si>
  <si>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</si>
  <si>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</si>
  <si>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</si>
  <si>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</si>
  <si>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</si>
  <si>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</si>
  <si>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</si>
  <si>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</si>
  <si>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</si>
  <si>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</si>
  <si>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</si>
  <si>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</si>
  <si>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</si>
  <si>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</si>
  <si>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</si>
  <si>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</si>
  <si>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</si>
  <si>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</si>
  <si>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</si>
  <si>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</si>
  <si>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</si>
  <si>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</si>
  <si>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</si>
  <si>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</si>
  <si>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</si>
  <si>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</si>
  <si>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</si>
  <si>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</si>
  <si>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</si>
  <si>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</si>
  <si>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</si>
  <si>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</si>
  <si>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</si>
  <si>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</si>
  <si>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</si>
  <si>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</si>
  <si>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</si>
  <si>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</si>
  <si>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</si>
  <si>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</si>
  <si>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</si>
  <si>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</si>
  <si>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</si>
  <si>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</si>
  <si>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</si>
  <si>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</si>
  <si>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</si>
  <si>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</si>
  <si>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</si>
  <si>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</si>
  <si>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</si>
  <si>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</si>
  <si>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</si>
  <si>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</si>
  <si>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</si>
  <si>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</si>
  <si>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</si>
  <si>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</si>
  <si>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</si>
  <si>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</si>
  <si>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</si>
  <si>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</si>
  <si>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</si>
  <si>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</si>
  <si>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</si>
  <si>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</si>
  <si>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</si>
  <si>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</si>
  <si>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</si>
  <si>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</si>
  <si>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</si>
  <si>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</si>
  <si>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</si>
  <si>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</si>
  <si>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</si>
  <si>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</si>
  <si>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</si>
  <si>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</si>
  <si>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</si>
  <si>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</si>
  <si>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</si>
  <si>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</si>
  <si>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</si>
  <si>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</si>
  <si>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</si>
  <si>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</si>
  <si>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</si>
  <si>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</si>
  <si>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</si>
  <si>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</si>
  <si>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</si>
  <si>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</si>
  <si>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</si>
  <si>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</si>
  <si>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</si>
  <si>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</si>
  <si>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</si>
  <si>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</si>
  <si>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</si>
  <si>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</si>
  <si>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</si>
  <si>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</si>
  <si>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</si>
  <si>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</si>
  <si>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</si>
  <si>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</si>
  <si>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</si>
  <si>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</si>
  <si>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</si>
  <si>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</si>
  <si>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</si>
  <si>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</si>
  <si>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</si>
  <si>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</si>
  <si>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</si>
  <si>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</si>
  <si>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</si>
  <si>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</si>
  <si>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</si>
  <si>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</si>
  <si>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</si>
  <si>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</si>
  <si>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</si>
  <si>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</si>
  <si>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</si>
  <si>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</si>
  <si>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</si>
  <si>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</si>
  <si>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</si>
  <si>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</si>
  <si>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</si>
  <si>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</si>
  <si>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</si>
  <si>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</si>
  <si>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</si>
  <si>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</si>
  <si>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</si>
  <si>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</si>
  <si>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</si>
  <si>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</si>
  <si>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</si>
  <si>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</si>
  <si>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</si>
  <si>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</si>
  <si>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</si>
  <si>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</si>
  <si>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</si>
  <si>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</si>
  <si>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</si>
  <si>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</si>
  <si>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</si>
  <si>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</si>
  <si>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</si>
  <si>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</si>
  <si>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</si>
  <si>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</si>
  <si>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</si>
  <si>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</si>
  <si>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</si>
  <si>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</si>
  <si>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</si>
  <si>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</si>
  <si>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</si>
  <si>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</si>
  <si>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</si>
  <si>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</si>
  <si>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</si>
  <si>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</si>
  <si>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</si>
  <si>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</si>
  <si>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</si>
  <si>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</si>
  <si>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</si>
  <si>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</si>
  <si>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</si>
  <si>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</si>
  <si>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</si>
  <si>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</si>
  <si>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</si>
  <si>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</si>
  <si>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</si>
  <si>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</si>
  <si>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</si>
  <si>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</si>
  <si>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</si>
  <si>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</si>
  <si>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</si>
  <si>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</si>
  <si>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</si>
  <si>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</si>
  <si>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</si>
  <si>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</si>
  <si>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</si>
  <si>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</si>
  <si>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</si>
  <si>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</si>
  <si>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</si>
  <si>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</si>
  <si>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</si>
  <si>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</si>
  <si>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</si>
  <si>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</si>
  <si>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</si>
  <si>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</si>
  <si>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</si>
  <si>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</si>
  <si>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</si>
  <si>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</si>
  <si>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</si>
  <si>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</si>
  <si>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</si>
  <si>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</si>
  <si>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</si>
  <si>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</si>
  <si>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</si>
  <si>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</si>
  <si>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</si>
  <si>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</si>
  <si>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</si>
  <si>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</si>
  <si>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</si>
  <si>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</si>
  <si>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</si>
  <si>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</si>
  <si>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</si>
  <si>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</si>
  <si>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</si>
  <si>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</si>
  <si>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</si>
  <si>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</si>
  <si>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</si>
  <si>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</si>
  <si>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</si>
  <si>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</si>
  <si>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</si>
  <si>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</si>
  <si>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</si>
  <si>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</si>
  <si>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</si>
  <si>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</si>
  <si>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</si>
  <si>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</si>
  <si>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</si>
  <si>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</si>
  <si>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</si>
  <si>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</si>
  <si>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</si>
  <si>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</si>
  <si>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</si>
  <si>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</si>
  <si>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</si>
  <si>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</si>
  <si>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</si>
  <si>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</si>
  <si>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</si>
  <si>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</si>
  <si>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</si>
  <si>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</si>
  <si>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</si>
  <si>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</si>
  <si>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</si>
  <si>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</si>
  <si>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</si>
  <si>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</si>
  <si>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</si>
  <si>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</si>
  <si>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</si>
  <si>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</si>
  <si>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</si>
  <si>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</si>
  <si>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</si>
  <si>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</si>
  <si>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</si>
  <si>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</si>
  <si>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</si>
  <si>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</si>
  <si>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</si>
  <si>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</si>
  <si>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</si>
  <si>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</si>
  <si>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</si>
  <si>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</si>
  <si>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</si>
  <si>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</si>
  <si>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</si>
  <si>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</si>
  <si>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</si>
  <si>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</si>
  <si>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</si>
  <si>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</si>
  <si>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</si>
  <si>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</si>
  <si>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</si>
  <si>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</si>
  <si>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</si>
  <si>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</si>
  <si>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</si>
  <si>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</si>
  <si>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</si>
  <si>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</si>
  <si>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</si>
  <si>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</si>
  <si>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</si>
  <si>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</si>
  <si>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</si>
  <si>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</si>
  <si>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</si>
  <si>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</si>
  <si>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</si>
  <si>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</si>
  <si>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</si>
  <si>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</si>
  <si>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</si>
  <si>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</si>
  <si>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</si>
  <si>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</si>
  <si>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</si>
  <si>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</si>
  <si>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</si>
  <si>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</si>
  <si>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</si>
  <si>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</si>
  <si>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</si>
  <si>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</si>
  <si>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</si>
  <si>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</si>
  <si>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</si>
  <si>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</si>
  <si>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</si>
  <si>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</si>
  <si>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</si>
  <si>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</si>
  <si>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</si>
  <si>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</si>
  <si>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</si>
  <si>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</si>
  <si>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</si>
  <si>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</si>
  <si>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</si>
  <si>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</si>
  <si>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</si>
  <si>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</si>
  <si>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</si>
  <si>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</si>
  <si>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</si>
  <si>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</si>
  <si>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</si>
  <si>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</si>
  <si>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</si>
  <si>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</si>
  <si>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</si>
  <si>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</si>
  <si>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</si>
  <si>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</si>
  <si>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</si>
  <si>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</si>
  <si>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</si>
  <si>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</si>
  <si>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</si>
  <si>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</si>
  <si>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</si>
  <si>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</si>
  <si>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</si>
  <si>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</si>
  <si>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</si>
  <si>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</si>
  <si>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</si>
  <si>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</si>
  <si>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</si>
  <si>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</si>
  <si>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</si>
  <si>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</si>
  <si>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</si>
  <si>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</si>
  <si>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</si>
  <si>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</si>
  <si>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</si>
  <si>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</si>
  <si>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</si>
  <si>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</si>
  <si>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</si>
  <si>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</si>
  <si>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</si>
  <si>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</si>
  <si>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</si>
  <si>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</si>
  <si>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</si>
  <si>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</si>
  <si>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</si>
  <si>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</si>
  <si>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</si>
  <si>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</si>
  <si>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</si>
  <si>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</si>
  <si>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</si>
  <si>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</si>
  <si>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</si>
  <si>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</si>
  <si>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</si>
  <si>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</si>
  <si>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</si>
  <si>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</si>
  <si>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</si>
  <si>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</si>
  <si>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</si>
  <si>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</si>
  <si>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</si>
  <si>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</si>
  <si>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</si>
  <si>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</si>
  <si>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</si>
  <si>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</si>
  <si>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</si>
  <si>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</si>
  <si>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</si>
  <si>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</si>
  <si>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</si>
  <si>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</si>
  <si>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</si>
  <si>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</si>
  <si>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</si>
  <si>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</si>
  <si>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</si>
  <si>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</si>
  <si>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</si>
  <si>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</si>
  <si>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</si>
  <si>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</si>
  <si>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</si>
  <si>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</si>
  <si>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</si>
  <si>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</si>
  <si>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</si>
  <si>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</si>
  <si>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</si>
  <si>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</si>
  <si>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</si>
  <si>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</si>
  <si>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</si>
  <si>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</si>
  <si>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</si>
  <si>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</si>
  <si>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</si>
  <si>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</si>
  <si>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</si>
  <si>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</si>
  <si>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</si>
  <si>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</si>
  <si>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</si>
  <si>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</si>
  <si>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</si>
  <si>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</si>
  <si>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</si>
  <si>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</si>
  <si>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</si>
  <si>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</si>
  <si>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</si>
  <si>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</si>
  <si>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</si>
  <si>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</si>
  <si>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</si>
  <si>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</si>
  <si>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</si>
  <si>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</si>
  <si>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</si>
  <si>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</si>
  <si>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</si>
  <si>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</si>
  <si>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</si>
  <si>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</si>
  <si>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</si>
  <si>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</si>
  <si>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</si>
  <si>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</si>
  <si>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</si>
  <si>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</si>
  <si>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</si>
  <si>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</si>
  <si>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</si>
  <si>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</si>
  <si>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</si>
  <si>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</si>
  <si>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</si>
  <si>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</si>
  <si>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</si>
  <si>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</si>
  <si>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</si>
  <si>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</si>
  <si>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</si>
  <si>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</si>
  <si>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</si>
  <si>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</si>
  <si>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</si>
  <si>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</si>
  <si>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</si>
  <si>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</si>
  <si>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</si>
  <si>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</si>
  <si>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</si>
  <si>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</si>
  <si>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</si>
  <si>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</si>
  <si>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</si>
  <si>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</si>
  <si>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</si>
  <si>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</si>
  <si>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</si>
  <si>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</si>
  <si>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</si>
  <si>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</si>
  <si>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</si>
  <si>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</si>
  <si>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</si>
  <si>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</si>
  <si>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</si>
  <si>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</si>
  <si>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</si>
  <si>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</si>
  <si>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</si>
  <si>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</si>
  <si>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</si>
  <si>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</si>
  <si>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</si>
  <si>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</si>
  <si>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</si>
  <si>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</si>
  <si>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</si>
  <si>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</si>
  <si>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</si>
  <si>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</si>
  <si>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</si>
  <si>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</si>
  <si>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</si>
  <si>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</si>
  <si>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</si>
  <si>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</si>
  <si>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</si>
  <si>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</si>
  <si>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</si>
  <si>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</si>
  <si>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</si>
  <si>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</si>
  <si>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</si>
  <si>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</si>
  <si>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</si>
  <si>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</si>
  <si>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</si>
  <si>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</si>
  <si>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</si>
  <si>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</si>
  <si>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</si>
  <si>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</si>
  <si>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</si>
  <si>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</si>
  <si>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</si>
  <si>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</si>
  <si>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</si>
  <si>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</si>
  <si>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</si>
  <si>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</si>
  <si>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</si>
  <si>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</si>
  <si>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</si>
  <si>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</si>
  <si>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</si>
  <si>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</si>
  <si>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</si>
  <si>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</si>
  <si>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</si>
  <si>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</si>
  <si>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</si>
  <si>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</si>
  <si>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</si>
  <si>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</si>
  <si>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</si>
  <si>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</si>
  <si>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</si>
  <si>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</si>
  <si>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</si>
  <si>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</si>
  <si>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</si>
  <si>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</si>
  <si>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</si>
  <si>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</si>
  <si>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</si>
  <si>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</si>
  <si>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</si>
  <si>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</si>
  <si>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</si>
  <si>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</si>
  <si>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</si>
  <si>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</si>
  <si>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</si>
  <si>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</si>
  <si>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</si>
  <si>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</si>
  <si>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</si>
  <si>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</si>
  <si>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</si>
  <si>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</si>
  <si>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</si>
  <si>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</si>
  <si>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</si>
  <si>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</si>
  <si>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</si>
  <si>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</si>
  <si>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</si>
  <si>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</si>
  <si>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</si>
  <si>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</si>
  <si>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</si>
  <si>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</si>
  <si>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</si>
  <si>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</si>
  <si>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</si>
  <si>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</si>
  <si>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</si>
  <si>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</si>
  <si>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</si>
  <si>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</si>
  <si>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</si>
  <si>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</si>
  <si>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</si>
  <si>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</si>
  <si>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</si>
  <si>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</si>
  <si>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</si>
  <si>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</si>
  <si>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</si>
  <si>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</si>
  <si>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</si>
  <si>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</si>
  <si>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</si>
  <si>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</si>
  <si>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</si>
  <si>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</si>
  <si>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</si>
  <si>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</si>
  <si>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</si>
  <si>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</si>
  <si>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</si>
  <si>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</si>
  <si>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</si>
  <si>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</si>
  <si>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</si>
  <si>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</si>
  <si>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</si>
  <si>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</si>
  <si>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</si>
  <si>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</si>
  <si>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</si>
  <si>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</si>
  <si>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</si>
  <si>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</si>
  <si>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</si>
  <si>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</si>
  <si>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</si>
  <si>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</si>
  <si>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</si>
  <si>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</si>
  <si>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</si>
  <si>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</si>
  <si>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</si>
  <si>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</si>
  <si>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</si>
  <si>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</si>
  <si>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</si>
  <si>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</si>
  <si>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</si>
  <si>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</si>
  <si>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</si>
  <si>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</si>
  <si>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</si>
  <si>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</si>
  <si>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</si>
  <si>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</si>
  <si>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</si>
  <si>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</si>
  <si>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</si>
  <si>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</si>
  <si>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</si>
  <si>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</si>
  <si>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</si>
  <si>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</si>
  <si>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</si>
  <si>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</si>
  <si>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</si>
  <si>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</si>
  <si>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</si>
  <si>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</si>
  <si>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</si>
  <si>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</si>
  <si>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</si>
  <si>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</si>
  <si>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</si>
  <si>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</si>
  <si>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</si>
  <si>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</si>
  <si>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</si>
  <si>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</si>
  <si>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</si>
  <si>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</si>
  <si>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</si>
  <si>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</si>
  <si>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</si>
  <si>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</si>
  <si>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</si>
  <si>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</si>
  <si>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</si>
  <si>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</si>
  <si>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</si>
  <si>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</si>
  <si>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</si>
  <si>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</si>
  <si>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</si>
  <si>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</si>
  <si>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</si>
  <si>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</si>
  <si>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</si>
  <si>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</si>
  <si>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</si>
  <si>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</si>
  <si>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</si>
  <si>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</si>
  <si>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</si>
  <si>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</si>
  <si>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</si>
  <si>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</si>
  <si>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</si>
  <si>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</si>
  <si>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</si>
  <si>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</si>
  <si>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</si>
  <si>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</si>
  <si>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</si>
  <si>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</si>
  <si>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</si>
  <si>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</si>
  <si>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</si>
  <si>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</si>
  <si>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</si>
  <si>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</si>
  <si>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</si>
  <si>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</si>
  <si>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</si>
  <si>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</si>
  <si>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</si>
  <si>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</si>
  <si>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</si>
  <si>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</si>
  <si>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</si>
  <si>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</si>
  <si>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</si>
  <si>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</si>
  <si>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</si>
  <si>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</si>
  <si>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</si>
  <si>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</si>
  <si>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</si>
  <si>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</si>
  <si>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</si>
  <si>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</si>
  <si>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</si>
  <si>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</si>
  <si>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</si>
  <si>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</si>
  <si>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</si>
  <si>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</si>
  <si>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</si>
  <si>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</si>
  <si>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</si>
  <si>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</si>
  <si>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</si>
  <si>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</si>
  <si>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</si>
  <si>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</si>
  <si>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</si>
  <si>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</si>
  <si>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</si>
  <si>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</si>
  <si>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</si>
  <si>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</si>
  <si>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</si>
  <si>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</si>
  <si>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</si>
  <si>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</si>
  <si>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</si>
  <si>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</si>
  <si>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</si>
  <si>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</si>
  <si>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</si>
  <si>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</si>
  <si>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</si>
  <si>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</si>
  <si>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</si>
  <si>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</si>
  <si>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</si>
  <si>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</si>
  <si>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</si>
  <si>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</si>
  <si>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</si>
  <si>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</si>
  <si>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</si>
  <si>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</si>
  <si>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</si>
  <si>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</si>
  <si>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</si>
  <si>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</si>
  <si>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</si>
  <si>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</si>
  <si>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</si>
  <si>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</si>
  <si>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</si>
  <si>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</si>
  <si>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</si>
  <si>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</si>
  <si>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</si>
  <si>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</si>
  <si>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</si>
  <si>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</si>
  <si>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</si>
  <si>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</si>
  <si>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</si>
  <si>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</si>
  <si>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</si>
  <si>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</si>
  <si>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</si>
  <si>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</si>
  <si>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</si>
  <si>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</si>
  <si>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</si>
  <si>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</si>
  <si>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</si>
  <si>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</si>
  <si>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</si>
  <si>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</si>
  <si>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</si>
  <si>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</si>
  <si>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</si>
  <si>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</si>
  <si>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</si>
  <si>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</si>
  <si>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</si>
  <si>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</si>
  <si>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</si>
  <si>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</si>
  <si>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</si>
  <si>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</si>
  <si>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</si>
  <si>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</si>
  <si>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</si>
  <si>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</si>
  <si>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</si>
  <si>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</si>
  <si>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</si>
  <si>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</si>
  <si>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</si>
  <si>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</si>
  <si>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</si>
  <si>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</si>
  <si>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</si>
  <si>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</si>
  <si>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</si>
  <si>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</si>
  <si>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</si>
  <si>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</si>
  <si>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</si>
  <si>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</si>
  <si>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</si>
  <si>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</si>
  <si>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</si>
  <si>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</si>
  <si>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</si>
  <si>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</si>
  <si>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</si>
  <si>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</si>
  <si>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</si>
  <si>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</si>
  <si>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</si>
  <si>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</si>
  <si>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</si>
  <si>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</si>
  <si>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</si>
  <si>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</si>
  <si>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</si>
  <si>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</si>
  <si>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</si>
  <si>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</si>
  <si>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</si>
  <si>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</si>
  <si>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</si>
  <si>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</si>
  <si>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</si>
  <si>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</si>
  <si>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</si>
  <si>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</si>
  <si>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</si>
  <si>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</si>
  <si>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</si>
  <si>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</si>
  <si>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</si>
  <si>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</si>
  <si>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</si>
  <si>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</si>
  <si>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</si>
  <si>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</si>
  <si>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</si>
  <si>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</si>
  <si>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</si>
  <si>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</si>
  <si>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</si>
  <si>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</si>
  <si>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</si>
  <si>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</si>
  <si>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</si>
  <si>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</si>
  <si>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</si>
  <si>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</si>
  <si>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</si>
  <si>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</si>
  <si>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</si>
  <si>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</si>
  <si>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</si>
  <si>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</si>
  <si>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</si>
  <si>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</si>
  <si>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</si>
  <si>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</si>
  <si>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</si>
  <si>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</si>
  <si>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</si>
  <si>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</si>
  <si>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</si>
  <si>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</si>
  <si>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</si>
  <si>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</si>
  <si>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</si>
  <si>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</si>
  <si>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</si>
  <si>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</si>
  <si>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</si>
  <si>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</si>
  <si>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</si>
  <si>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</si>
  <si>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</si>
  <si>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</si>
  <si>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</si>
  <si>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</si>
  <si>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</si>
  <si>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</si>
  <si>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</si>
  <si>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</si>
  <si>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</si>
  <si>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</si>
  <si>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</si>
  <si>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</si>
  <si>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</si>
  <si>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</si>
  <si>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</si>
  <si>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</si>
  <si>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</si>
  <si>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</si>
  <si>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</si>
  <si>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</si>
  <si>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</si>
  <si>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</si>
  <si>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</si>
  <si>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</si>
  <si>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</si>
  <si>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</si>
  <si>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</si>
  <si>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</si>
  <si>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</si>
  <si>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</si>
  <si>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</si>
  <si>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</si>
  <si>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</si>
  <si>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</si>
  <si>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</si>
  <si>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</si>
  <si>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</si>
  <si>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</si>
  <si>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</si>
  <si>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</si>
  <si>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</si>
  <si>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</si>
  <si>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</si>
  <si>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</si>
  <si>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</si>
  <si>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</si>
  <si>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</si>
  <si>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</si>
  <si>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</si>
  <si>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</si>
  <si>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</si>
  <si>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</si>
  <si>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</si>
  <si>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</si>
  <si>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</si>
  <si>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</si>
  <si>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</si>
  <si>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</si>
  <si>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</si>
  <si>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</si>
  <si>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</si>
  <si>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</si>
  <si>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</si>
  <si>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</si>
  <si>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</si>
  <si>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</si>
  <si>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</si>
  <si>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</si>
  <si>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</si>
  <si>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</si>
  <si>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</si>
  <si>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</si>
  <si>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</si>
  <si>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</si>
  <si>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</si>
  <si>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</si>
  <si>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</si>
  <si>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</si>
  <si>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</si>
  <si>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</si>
  <si>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</si>
  <si>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</si>
  <si>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</si>
  <si>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</si>
  <si>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</si>
  <si>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</si>
  <si>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</si>
  <si>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</si>
  <si>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</si>
  <si>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</si>
  <si>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</si>
  <si>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</si>
  <si>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</si>
  <si>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</si>
  <si>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</si>
  <si>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</si>
  <si>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</si>
  <si>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</si>
  <si>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</si>
  <si>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</si>
  <si>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</si>
  <si>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</si>
  <si>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</si>
  <si>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</si>
  <si>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</si>
  <si>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</si>
  <si>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</si>
  <si>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</si>
  <si>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</si>
  <si>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</si>
  <si>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</si>
  <si>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</si>
  <si>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</si>
  <si>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</si>
  <si>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</si>
  <si>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</si>
  <si>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</si>
  <si>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</si>
  <si>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</si>
  <si>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</si>
  <si>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</si>
  <si>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</si>
  <si>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</si>
  <si>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</si>
  <si>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</si>
  <si>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</si>
  <si>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</si>
  <si>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</si>
  <si>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</si>
  <si>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</si>
  <si>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</si>
  <si>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</si>
  <si>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</si>
  <si>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</si>
  <si>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</si>
  <si>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</si>
  <si>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</si>
  <si>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</si>
  <si>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</si>
  <si>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</si>
  <si>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</si>
  <si>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</si>
  <si>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</si>
  <si>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</si>
  <si>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</si>
  <si>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</si>
  <si>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</si>
  <si>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</si>
  <si>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</si>
  <si>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</si>
  <si>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</si>
  <si>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</si>
  <si>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</si>
  <si>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</si>
  <si>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</si>
  <si>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</si>
  <si>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</si>
  <si>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</si>
  <si>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</si>
  <si>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</si>
  <si>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</si>
  <si>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</si>
  <si>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</si>
  <si>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</si>
  <si>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</si>
  <si>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</si>
  <si>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</si>
  <si>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</si>
  <si>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</si>
  <si>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</si>
  <si>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</si>
  <si>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</si>
  <si>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</si>
  <si>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</si>
  <si>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</si>
  <si>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</si>
  <si>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</si>
  <si>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</si>
  <si>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</si>
  <si>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</si>
  <si>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</si>
  <si>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</si>
  <si>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</si>
  <si>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</si>
  <si>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</si>
  <si>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</si>
  <si>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</si>
  <si>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</si>
  <si>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</si>
  <si>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</si>
  <si>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</si>
  <si>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</si>
  <si>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</si>
  <si>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</si>
  <si>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</si>
  <si>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</si>
  <si>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</si>
  <si>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</si>
  <si>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</si>
  <si>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</si>
  <si>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</si>
  <si>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</si>
  <si>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</si>
  <si>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</si>
  <si>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</si>
  <si>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</si>
  <si>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</si>
  <si>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</si>
  <si>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</si>
  <si>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</si>
  <si>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</si>
  <si>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</si>
  <si>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</si>
  <si>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</si>
  <si>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</si>
  <si>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</si>
  <si>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</si>
  <si>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</si>
  <si>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</si>
  <si>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</si>
  <si>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</si>
  <si>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</si>
  <si>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</si>
  <si>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</si>
  <si>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</si>
  <si>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</si>
  <si>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</si>
  <si>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</si>
  <si>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</si>
  <si>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</si>
  <si>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</si>
  <si>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</si>
  <si>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</si>
  <si>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</si>
  <si>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</si>
  <si>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</si>
  <si>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</si>
  <si>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</si>
  <si>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</si>
  <si>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</si>
  <si>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</si>
  <si>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</si>
  <si>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</si>
  <si>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</si>
  <si>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</si>
  <si>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</si>
  <si>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</si>
  <si>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</si>
  <si>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</si>
  <si>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</si>
  <si>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</si>
  <si>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</si>
  <si>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</si>
  <si>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</si>
  <si>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</si>
  <si>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</si>
  <si>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</si>
  <si>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</si>
  <si>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</si>
  <si>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</si>
  <si>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</si>
  <si>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</si>
  <si>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</si>
  <si>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</si>
  <si>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</si>
  <si>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</si>
  <si>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</si>
  <si>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</si>
  <si>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</si>
  <si>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</si>
  <si>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</si>
  <si>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</si>
  <si>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</si>
  <si>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</si>
  <si>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</si>
  <si>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</si>
  <si>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</si>
  <si>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</si>
  <si>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</si>
  <si>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</si>
  <si>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</si>
  <si>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</si>
  <si>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</si>
  <si>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</si>
  <si>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</si>
  <si>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</si>
  <si>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</si>
  <si>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</si>
  <si>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</si>
  <si>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</si>
  <si>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</si>
  <si>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</si>
  <si>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</si>
  <si>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</si>
  <si>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</si>
  <si>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</si>
  <si>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</si>
  <si>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</si>
  <si>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</si>
  <si>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</si>
  <si>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</si>
  <si>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</si>
  <si>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</si>
  <si>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</si>
  <si>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</si>
  <si>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</si>
  <si>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</si>
  <si>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</si>
  <si>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</si>
  <si>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</si>
  <si>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</si>
  <si>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</si>
  <si>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</si>
  <si>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</si>
  <si>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</si>
  <si>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</si>
  <si>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</si>
  <si>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</si>
  <si>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</si>
  <si>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</si>
  <si>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</si>
  <si>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</si>
  <si>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</si>
  <si>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</si>
  <si>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</si>
  <si>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</si>
  <si>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</si>
  <si>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</si>
  <si>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</si>
  <si>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</si>
  <si>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</si>
  <si>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</si>
  <si>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</si>
  <si>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</si>
  <si>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</si>
  <si>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</si>
  <si>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</si>
  <si>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</si>
  <si>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</si>
  <si>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</si>
  <si>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</si>
  <si>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</si>
  <si>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</si>
  <si>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</si>
  <si>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</si>
  <si>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</si>
  <si>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</si>
  <si>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</si>
  <si>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</si>
  <si>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</si>
  <si>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</si>
  <si>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</si>
  <si>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</si>
  <si>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</si>
  <si>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</si>
  <si>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</si>
  <si>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</si>
  <si>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</si>
  <si>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</si>
  <si>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</si>
  <si>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</si>
  <si>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</si>
  <si>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</si>
  <si>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</si>
  <si>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</si>
  <si>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</si>
  <si>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</si>
  <si>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</si>
  <si>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</si>
  <si>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</si>
  <si>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</si>
  <si>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</si>
  <si>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</si>
  <si>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</si>
  <si>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</si>
  <si>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</si>
  <si>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</si>
  <si>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</si>
  <si>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</si>
  <si>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</si>
  <si>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</si>
  <si>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</si>
  <si>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</si>
  <si>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</si>
  <si>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</si>
  <si>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</si>
  <si>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</si>
  <si>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</si>
  <si>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</si>
  <si>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</si>
  <si>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</si>
  <si>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</si>
  <si>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</si>
  <si>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</si>
  <si>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</si>
  <si>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</si>
  <si>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</si>
  <si>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</si>
  <si>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</si>
  <si>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</si>
  <si>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</si>
  <si>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</si>
  <si>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</si>
  <si>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</si>
  <si>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</si>
  <si>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</si>
  <si>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</si>
  <si>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</si>
  <si>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</si>
  <si>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</si>
  <si>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</si>
  <si>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</si>
  <si>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</si>
  <si>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</si>
  <si>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</si>
  <si>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</si>
  <si>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</si>
  <si>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</si>
  <si>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</si>
  <si>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</si>
  <si>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</si>
  <si>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</si>
  <si>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</si>
  <si>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</si>
  <si>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</si>
  <si>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</si>
  <si>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</si>
  <si>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</si>
  <si>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</si>
  <si>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</si>
  <si>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</si>
  <si>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</si>
  <si>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</si>
  <si>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</si>
  <si>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</si>
  <si>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</si>
  <si>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</si>
  <si>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</si>
  <si>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</si>
  <si>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</si>
  <si>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</si>
  <si>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</si>
  <si>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</si>
  <si>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</si>
  <si>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</si>
  <si>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</si>
  <si>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</si>
  <si>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</si>
  <si>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</si>
  <si>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</si>
  <si>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</si>
  <si>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</si>
  <si>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</si>
  <si>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</si>
  <si>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</si>
  <si>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</si>
  <si>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</si>
  <si>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</si>
  <si>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</si>
  <si>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</si>
  <si>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</si>
  <si>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</si>
  <si>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</si>
  <si>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</si>
  <si>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</si>
  <si>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</si>
  <si>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</si>
  <si>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</si>
  <si>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</si>
  <si>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</si>
  <si>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</si>
  <si>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</si>
  <si>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</si>
  <si>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</si>
  <si>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</si>
  <si>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</si>
  <si>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</si>
  <si>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</si>
  <si>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</si>
  <si>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</si>
  <si>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</si>
  <si>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</si>
  <si>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</si>
  <si>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</si>
  <si>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</si>
  <si>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</si>
  <si>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</si>
  <si>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</si>
  <si>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</si>
  <si>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</si>
  <si>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</si>
  <si>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</si>
  <si>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</si>
  <si>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</si>
  <si>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</si>
  <si>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</si>
  <si>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</si>
  <si>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</si>
  <si>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</si>
  <si>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</si>
  <si>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</si>
  <si>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</si>
  <si>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</si>
  <si>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</si>
  <si>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</si>
  <si>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</si>
  <si>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</si>
  <si>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</si>
  <si>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</si>
  <si>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</si>
  <si>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</si>
  <si>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</si>
  <si>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</si>
  <si>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</si>
  <si>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</si>
  <si>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</si>
  <si>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</si>
  <si>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</si>
  <si>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</si>
  <si>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</si>
  <si>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</si>
  <si>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</si>
  <si>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</si>
  <si>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</si>
  <si>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</si>
  <si>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</si>
  <si>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</si>
  <si>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</si>
  <si>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</si>
  <si>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</si>
  <si>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</si>
  <si>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</si>
  <si>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</si>
  <si>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</si>
  <si>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</si>
  <si>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</si>
  <si>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</si>
  <si>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</si>
  <si>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</si>
  <si>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</si>
  <si>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</si>
  <si>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</si>
  <si>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</si>
  <si>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</si>
  <si>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</si>
  <si>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</si>
  <si>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</si>
  <si>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</si>
  <si>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</si>
  <si>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</si>
  <si>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</si>
  <si>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</si>
  <si>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</si>
  <si>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</si>
  <si>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</si>
  <si>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</si>
  <si>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</si>
  <si>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</si>
  <si>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</si>
  <si>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</si>
  <si>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</si>
  <si>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</si>
  <si>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</si>
  <si>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</si>
  <si>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</si>
  <si>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</si>
  <si>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</si>
  <si>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</si>
  <si>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</si>
  <si>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</si>
  <si>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</si>
  <si>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</si>
  <si>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</si>
  <si>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</si>
  <si>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</si>
  <si>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</si>
  <si>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</si>
  <si>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</si>
  <si>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</si>
  <si>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</si>
  <si>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</si>
  <si>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</si>
  <si>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</si>
  <si>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</si>
  <si>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</si>
  <si>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</si>
  <si>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</si>
  <si>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</si>
  <si>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</si>
  <si>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</si>
  <si>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</si>
  <si>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</si>
  <si>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</si>
  <si>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</si>
  <si>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</si>
  <si>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</si>
  <si>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</si>
  <si>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</si>
  <si>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</si>
  <si>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</si>
  <si>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</si>
  <si>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</si>
  <si>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</si>
  <si>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</si>
  <si>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</si>
  <si>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</si>
  <si>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</si>
  <si>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</si>
  <si>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</si>
  <si>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</si>
  <si>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</si>
  <si>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</si>
  <si>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</si>
  <si>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</si>
  <si>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</si>
  <si>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</si>
  <si>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</si>
  <si>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</si>
  <si>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</si>
  <si>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</si>
  <si>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</si>
  <si>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</si>
  <si>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</si>
  <si>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</si>
  <si>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</si>
  <si>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</si>
  <si>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</si>
  <si>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</si>
  <si>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</si>
  <si>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</si>
  <si>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</si>
  <si>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</si>
  <si>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</si>
  <si>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</si>
  <si>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</si>
  <si>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</si>
  <si>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</si>
  <si>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</si>
  <si>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</si>
  <si>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</si>
  <si>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</si>
  <si>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</si>
  <si>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</si>
  <si>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</si>
  <si>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</si>
  <si>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</si>
  <si>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</si>
  <si>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</si>
  <si>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</si>
  <si>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</si>
  <si>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</si>
  <si>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</si>
  <si>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</si>
  <si>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</si>
  <si>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</si>
  <si>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</si>
  <si>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</si>
  <si>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</si>
  <si>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</si>
  <si>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</si>
  <si>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</si>
  <si>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</si>
  <si>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</si>
  <si>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</si>
  <si>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</si>
  <si>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</si>
  <si>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</si>
  <si>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</si>
  <si>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</si>
  <si>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</si>
  <si>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</si>
  <si>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</si>
  <si>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</si>
  <si>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</si>
  <si>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</si>
  <si>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</si>
  <si>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</si>
  <si>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</si>
  <si>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</si>
  <si>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</si>
  <si>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</si>
  <si>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</si>
  <si>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</si>
  <si>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</si>
  <si>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</si>
  <si>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</si>
  <si>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</si>
  <si>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</si>
  <si>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</si>
  <si>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</si>
  <si>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</si>
  <si>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</si>
  <si>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</si>
  <si>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</si>
  <si>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</si>
  <si>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</si>
  <si>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</si>
  <si>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</si>
  <si>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</si>
  <si>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</si>
  <si>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</si>
  <si>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</si>
  <si>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</si>
  <si>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</si>
  <si>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</si>
  <si>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</si>
  <si>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</si>
  <si>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</si>
  <si>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</si>
  <si>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</si>
  <si>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</si>
  <si>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</si>
  <si>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</si>
  <si>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</si>
  <si>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</si>
  <si>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</si>
  <si>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</si>
  <si>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</si>
  <si>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</si>
  <si>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</si>
  <si>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</si>
  <si>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</si>
  <si>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</si>
  <si>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</si>
  <si>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</si>
  <si>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</si>
  <si>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</si>
  <si>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</si>
  <si>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</si>
  <si>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</si>
  <si>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</si>
  <si>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</si>
  <si>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</si>
  <si>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</si>
  <si>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</si>
  <si>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</si>
  <si>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</si>
  <si>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</si>
  <si>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</si>
  <si>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</si>
  <si>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</si>
  <si>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</si>
  <si>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</si>
  <si>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</si>
  <si>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</si>
  <si>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</si>
  <si>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</si>
  <si>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</si>
  <si>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</si>
  <si>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</si>
  <si>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</si>
  <si>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</si>
  <si>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</si>
  <si>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</si>
  <si>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</si>
  <si>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</si>
  <si>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</si>
  <si>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</si>
  <si>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</si>
  <si>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</si>
  <si>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</si>
  <si>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</si>
  <si>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</si>
  <si>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</si>
  <si>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</si>
  <si>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</si>
  <si>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</si>
  <si>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</si>
  <si>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</si>
  <si>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</si>
  <si>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</si>
  <si>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</si>
  <si>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</si>
  <si>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</si>
  <si>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</si>
  <si>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</si>
  <si>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</si>
  <si>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</si>
  <si>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</si>
  <si>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</si>
  <si>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</si>
  <si>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</si>
  <si>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</si>
  <si>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</si>
  <si>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</si>
  <si>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</si>
  <si>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</si>
  <si>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</si>
  <si>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</si>
  <si>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</si>
  <si>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</si>
  <si>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</si>
  <si>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</si>
  <si>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</si>
  <si>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</si>
  <si>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</si>
  <si>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</si>
  <si>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</si>
  <si>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</si>
  <si>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</si>
  <si>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</si>
  <si>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</si>
  <si>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</si>
  <si>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</si>
  <si>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</si>
  <si>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</si>
  <si>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</si>
  <si>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</si>
  <si>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</si>
  <si>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</si>
  <si>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</si>
  <si>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</si>
  <si>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</si>
  <si>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</si>
  <si>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</si>
  <si>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</si>
  <si>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</si>
  <si>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</si>
  <si>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</si>
  <si>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</si>
  <si>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</si>
  <si>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</si>
  <si>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</si>
  <si>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</si>
  <si>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</si>
  <si>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</si>
  <si>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</si>
  <si>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</si>
  <si>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</si>
  <si>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</si>
  <si>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</si>
  <si>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</si>
  <si>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</si>
  <si>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</si>
  <si>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</si>
  <si>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</si>
  <si>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</si>
  <si>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</si>
  <si>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</si>
  <si>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</si>
  <si>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</si>
  <si>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</si>
  <si>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</si>
  <si>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</si>
  <si>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</si>
  <si>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</si>
  <si>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</si>
  <si>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</si>
  <si>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</si>
  <si>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</si>
  <si>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</si>
  <si>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</si>
  <si>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</si>
  <si>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</si>
  <si>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</si>
  <si>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</si>
  <si>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</si>
  <si>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</si>
  <si>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</si>
  <si>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</si>
  <si>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</si>
  <si>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</si>
  <si>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</si>
  <si>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</si>
  <si>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</si>
  <si>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</si>
  <si>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</si>
  <si>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</si>
  <si>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</si>
  <si>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</si>
  <si>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</si>
  <si>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</si>
  <si>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</si>
  <si>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</si>
  <si>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</si>
  <si>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</si>
  <si>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</si>
  <si>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</si>
  <si>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</si>
  <si>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</si>
  <si>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</si>
  <si>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</si>
  <si>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</si>
  <si>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</si>
  <si>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</si>
  <si>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</si>
  <si>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</si>
  <si>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</si>
  <si>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</si>
  <si>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</si>
  <si>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</si>
  <si>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</si>
  <si>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</si>
  <si>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</si>
  <si>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</si>
  <si>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</si>
  <si>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</si>
  <si>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</si>
  <si>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</si>
  <si>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</si>
  <si>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</si>
  <si>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</si>
  <si>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</si>
  <si>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</si>
  <si>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</si>
  <si>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</si>
  <si>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</si>
  <si>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</si>
  <si>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</si>
  <si>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</si>
  <si>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</si>
  <si>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</si>
  <si>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</si>
  <si>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</si>
  <si>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</si>
  <si>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</si>
  <si>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</si>
  <si>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</si>
  <si>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</si>
  <si>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</si>
  <si>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</si>
  <si>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</si>
  <si>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</si>
  <si>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</si>
  <si>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</si>
  <si>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</si>
  <si>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</si>
  <si>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</si>
  <si>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</si>
  <si>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</si>
  <si>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</si>
  <si>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</si>
  <si>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</si>
  <si>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</si>
  <si>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</si>
  <si>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</si>
  <si>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</si>
  <si>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</si>
  <si>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</si>
  <si>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</si>
  <si>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</si>
  <si>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</si>
  <si>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</si>
  <si>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</si>
  <si>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</si>
  <si>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</si>
  <si>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</si>
  <si>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</si>
  <si>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</si>
  <si>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</si>
  <si>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</si>
  <si>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</si>
  <si>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</si>
  <si>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</si>
  <si>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</si>
  <si>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</si>
  <si>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</si>
  <si>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</si>
  <si>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</si>
  <si>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</si>
  <si>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</si>
  <si>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</si>
  <si>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</si>
  <si>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</si>
  <si>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</si>
  <si>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</si>
  <si>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</si>
  <si>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</si>
  <si>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</si>
  <si>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</si>
  <si>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</si>
  <si>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</si>
  <si>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</si>
  <si>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</si>
  <si>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</si>
  <si>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</si>
  <si>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</si>
  <si>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</si>
  <si>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</si>
  <si>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</si>
  <si>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</si>
  <si>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</si>
  <si>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</si>
  <si>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</si>
  <si>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</si>
  <si>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</si>
  <si>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</si>
  <si>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</si>
  <si>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</si>
  <si>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</si>
  <si>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</si>
  <si>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</si>
  <si>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</si>
  <si>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</si>
  <si>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</si>
  <si>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</si>
  <si>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</si>
  <si>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</si>
  <si>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</si>
  <si>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</si>
  <si>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</si>
  <si>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</si>
  <si>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</si>
  <si>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</si>
  <si>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</si>
  <si>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</si>
  <si>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</si>
  <si>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</si>
  <si>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</si>
  <si>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</si>
  <si>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</si>
  <si>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</si>
  <si>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</si>
  <si>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</si>
  <si>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</si>
  <si>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</si>
  <si>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</si>
  <si>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</si>
  <si>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</si>
  <si>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</si>
  <si>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</si>
  <si>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</si>
  <si>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</si>
  <si>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</si>
  <si>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</si>
  <si>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</si>
  <si>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</si>
  <si>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</si>
  <si>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</si>
  <si>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</si>
  <si>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</si>
  <si>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</si>
  <si>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</si>
  <si>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</si>
  <si>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</si>
  <si>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</si>
  <si>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</si>
  <si>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</si>
  <si>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</si>
  <si>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</si>
  <si>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</si>
  <si>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</si>
  <si>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</si>
  <si>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</si>
  <si>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</si>
  <si>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</si>
  <si>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</si>
  <si>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</si>
  <si>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</si>
  <si>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</si>
  <si>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</si>
  <si>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</si>
  <si>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</si>
  <si>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</si>
  <si>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</si>
  <si>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</si>
  <si>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</si>
  <si>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</si>
  <si>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</si>
  <si>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</si>
  <si>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</si>
  <si>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</si>
  <si>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</si>
  <si>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</si>
  <si>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</si>
  <si>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</si>
  <si>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</si>
  <si>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</si>
  <si>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</si>
  <si>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</si>
  <si>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</si>
  <si>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</si>
  <si>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</si>
  <si>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</si>
  <si>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</si>
  <si>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</si>
  <si>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</si>
  <si>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</si>
  <si>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</si>
  <si>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</si>
  <si>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</si>
  <si>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</si>
  <si>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</si>
  <si>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</si>
  <si>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</si>
  <si>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</si>
  <si>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</si>
  <si>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</si>
  <si>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</si>
  <si>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</si>
  <si>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</si>
  <si>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</si>
  <si>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</si>
  <si>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</si>
  <si>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</si>
  <si>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</si>
  <si>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</si>
  <si>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</si>
  <si>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</si>
  <si>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</si>
  <si>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</si>
  <si>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</si>
  <si>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</si>
  <si>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</si>
  <si>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</si>
  <si>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</si>
  <si>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</si>
  <si>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</si>
  <si>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</si>
  <si>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</si>
  <si>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</si>
  <si>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</si>
  <si>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</si>
  <si>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</si>
  <si>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</si>
  <si>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</si>
  <si>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</si>
  <si>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</si>
  <si>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</si>
  <si>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</si>
  <si>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</si>
  <si>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</si>
  <si>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</si>
  <si>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</si>
  <si>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</si>
  <si>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</si>
  <si>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</si>
  <si>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</si>
  <si>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</si>
  <si>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</si>
  <si>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</si>
  <si>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</si>
  <si>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</si>
  <si>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</si>
  <si>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</si>
  <si>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</si>
  <si>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</si>
  <si>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</si>
  <si>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</si>
  <si>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</si>
  <si>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</si>
  <si>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</si>
  <si>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</si>
  <si>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</si>
  <si>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</si>
  <si>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</si>
  <si>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</si>
  <si>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</si>
  <si>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</si>
  <si>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</si>
  <si>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</si>
  <si>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</si>
  <si>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</si>
  <si>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</si>
  <si>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</si>
  <si>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</si>
  <si>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</si>
  <si>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</si>
  <si>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</si>
  <si>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</si>
  <si>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</si>
  <si>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</si>
  <si>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</si>
  <si>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</si>
  <si>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</si>
  <si>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</si>
  <si>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</si>
  <si>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</si>
  <si>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</si>
  <si>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</si>
  <si>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</si>
  <si>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</si>
  <si>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</si>
  <si>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</si>
  <si>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</si>
  <si>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</si>
  <si>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</si>
  <si>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</si>
  <si>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</si>
  <si>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</si>
  <si>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</si>
  <si>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</si>
  <si>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</si>
  <si>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</si>
  <si>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</si>
  <si>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</si>
  <si>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</si>
  <si>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</si>
  <si>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</si>
  <si>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</si>
  <si>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</si>
  <si>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</si>
  <si>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</si>
  <si>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</si>
  <si>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</si>
  <si>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</si>
  <si>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</si>
  <si>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</si>
  <si>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</si>
  <si>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</si>
  <si>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</si>
  <si>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</si>
  <si>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</si>
  <si>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</si>
  <si>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</si>
  <si>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</si>
  <si>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</si>
  <si>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</si>
  <si>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</si>
  <si>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</si>
  <si>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</si>
  <si>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</si>
  <si>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</si>
  <si>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</si>
  <si>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</si>
  <si>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</si>
  <si>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</si>
  <si>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</si>
  <si>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</si>
  <si>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</si>
  <si>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</si>
  <si>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</si>
  <si>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</si>
  <si>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</si>
  <si>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</si>
  <si>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</si>
  <si>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</si>
  <si>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</si>
  <si>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</si>
  <si>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</si>
  <si>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</si>
  <si>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</si>
  <si>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</si>
  <si>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</si>
  <si>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</si>
  <si>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</si>
  <si>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</si>
  <si>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</si>
  <si>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</si>
  <si>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</si>
  <si>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</si>
  <si>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</si>
  <si>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</si>
  <si>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</si>
  <si>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</si>
  <si>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</si>
  <si>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</si>
  <si>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</si>
  <si>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</si>
  <si>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</si>
  <si>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</si>
  <si>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</si>
  <si>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</si>
  <si>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</si>
  <si>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</si>
  <si>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</si>
  <si>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</si>
  <si>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</si>
  <si>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</si>
  <si>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</si>
  <si>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</si>
  <si>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</si>
  <si>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</si>
  <si>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</si>
  <si>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</si>
  <si>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</si>
  <si>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</si>
  <si>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</si>
  <si>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</si>
  <si>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</si>
  <si>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</si>
  <si>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</si>
  <si>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</si>
  <si>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</si>
  <si>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</si>
  <si>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</si>
  <si>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</si>
  <si>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</si>
  <si>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</si>
  <si>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</si>
  <si>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</si>
  <si>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</si>
  <si>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</si>
  <si>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</si>
  <si>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</si>
  <si>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</si>
  <si>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</si>
  <si>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</si>
  <si>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</si>
  <si>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</si>
  <si>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</si>
  <si>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</si>
  <si>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</si>
  <si>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</si>
  <si>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</si>
  <si>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</si>
  <si>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</si>
  <si>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</si>
  <si>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</si>
  <si>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</si>
  <si>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</si>
  <si>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</si>
  <si>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</si>
  <si>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</si>
  <si>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</si>
  <si>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</si>
  <si>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</si>
  <si>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</si>
  <si>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</si>
  <si>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</si>
  <si>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</si>
  <si>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</si>
  <si>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</si>
  <si>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</si>
  <si>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</si>
  <si>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</si>
  <si>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</si>
  <si>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</si>
  <si>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</si>
  <si>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</si>
  <si>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</si>
  <si>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</si>
  <si>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</si>
  <si>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</si>
  <si>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</si>
  <si>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</si>
  <si>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</si>
  <si>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</si>
  <si>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</si>
  <si>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</si>
  <si>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</si>
  <si>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</si>
  <si>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</si>
  <si>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</si>
  <si>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</si>
  <si>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</si>
  <si>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</si>
  <si>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</si>
  <si>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</si>
  <si>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</si>
  <si>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</si>
  <si>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</si>
  <si>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</si>
  <si>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</si>
  <si>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</si>
  <si>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</si>
  <si>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</si>
  <si>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</si>
  <si>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</si>
  <si>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</si>
  <si>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</si>
  <si>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</si>
  <si>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</si>
  <si>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</si>
  <si>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</si>
  <si>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</si>
  <si>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</si>
  <si>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</si>
  <si>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</si>
  <si>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</si>
  <si>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</si>
  <si>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</si>
  <si>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</si>
  <si>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</si>
  <si>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</si>
  <si>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</si>
  <si>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</si>
  <si>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</si>
  <si>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</si>
  <si>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</si>
  <si>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</si>
  <si>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</si>
  <si>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</si>
  <si>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</si>
  <si>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</si>
  <si>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</si>
  <si>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</si>
  <si>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</si>
  <si>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</si>
  <si>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</si>
  <si>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</si>
  <si>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</si>
  <si>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</si>
  <si>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</si>
  <si>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</si>
  <si>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</si>
  <si>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</si>
  <si>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</si>
  <si>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</si>
  <si>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</si>
  <si>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</si>
  <si>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</si>
  <si>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</si>
  <si>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</si>
  <si>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</si>
  <si>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</si>
  <si>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</si>
  <si>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</si>
  <si>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</si>
  <si>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</si>
  <si>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</si>
  <si>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</si>
  <si>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</si>
  <si>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</si>
  <si>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</si>
  <si>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</si>
  <si>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</si>
  <si>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</si>
  <si>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</si>
  <si>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</si>
  <si>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</si>
  <si>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</si>
  <si>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</si>
  <si>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</si>
  <si>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</si>
  <si>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</si>
  <si>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</si>
  <si>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</si>
  <si>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</si>
  <si>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</si>
  <si>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</si>
  <si>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</si>
  <si>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</si>
  <si>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</si>
  <si>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</si>
  <si>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</si>
  <si>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</si>
  <si>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</si>
  <si>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</si>
  <si>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</si>
  <si>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</si>
  <si>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</si>
  <si>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</si>
  <si>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</si>
  <si>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</si>
  <si>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</si>
  <si>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</si>
  <si>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</si>
  <si>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</si>
  <si>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</si>
  <si>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</si>
  <si>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</si>
  <si>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</si>
  <si>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</si>
  <si>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</si>
  <si>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</si>
  <si>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</si>
  <si>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</si>
  <si>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</si>
  <si>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</si>
  <si>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</si>
  <si>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</si>
  <si>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</si>
  <si>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</si>
  <si>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</si>
  <si>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</si>
  <si>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</si>
  <si>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</si>
  <si>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</si>
  <si>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</si>
  <si>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</si>
  <si>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</si>
  <si>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</si>
  <si>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</si>
  <si>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</si>
  <si>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</si>
  <si>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</si>
  <si>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</si>
  <si>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</si>
  <si>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</si>
  <si>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</si>
  <si>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</si>
  <si>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</si>
  <si>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</si>
  <si>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</si>
  <si>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</si>
  <si>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</si>
  <si>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</si>
  <si>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</si>
  <si>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</si>
  <si>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</si>
  <si>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</si>
  <si>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</si>
  <si>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</si>
  <si>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</si>
  <si>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</si>
  <si>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</si>
  <si>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</si>
  <si>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</si>
  <si>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</si>
  <si>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</si>
  <si>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</si>
  <si>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</si>
  <si>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</si>
  <si>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</si>
  <si>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</si>
  <si>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</si>
  <si>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</si>
  <si>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</si>
  <si>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</si>
  <si>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</si>
  <si>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</si>
  <si>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</si>
  <si>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</si>
  <si>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</si>
  <si>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</si>
  <si>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</si>
  <si>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</si>
  <si>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</si>
  <si>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</si>
  <si>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</si>
  <si>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</si>
  <si>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</si>
  <si>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</si>
  <si>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</si>
  <si>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</si>
  <si>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</si>
  <si>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</si>
  <si>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</si>
  <si>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</si>
  <si>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</si>
  <si>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</si>
  <si>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</si>
  <si>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</si>
  <si>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</si>
  <si>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</si>
  <si>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</si>
  <si>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</si>
  <si>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</si>
  <si>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</si>
  <si>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</si>
  <si>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</si>
  <si>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</si>
  <si>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</si>
  <si>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</si>
  <si>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</si>
  <si>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</si>
  <si>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</si>
  <si>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</si>
  <si>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</si>
  <si>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</si>
  <si>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</si>
  <si>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</si>
  <si>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</si>
  <si>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</si>
  <si>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</si>
  <si>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</si>
  <si>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</si>
  <si>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</si>
  <si>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</si>
  <si>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</si>
  <si>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</si>
  <si>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</si>
  <si>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</si>
  <si>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</si>
  <si>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</si>
  <si>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</si>
  <si>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</si>
  <si>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</si>
  <si>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</si>
  <si>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</si>
  <si>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</si>
  <si>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</si>
  <si>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</si>
  <si>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</si>
  <si>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</si>
  <si>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</si>
  <si>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</si>
  <si>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</si>
  <si>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</si>
  <si>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</si>
  <si>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</si>
  <si>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</si>
  <si>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</si>
  <si>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</si>
  <si>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</si>
  <si>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</si>
  <si>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</si>
  <si>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</si>
  <si>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</si>
  <si>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</si>
  <si>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</si>
  <si>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</si>
  <si>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</si>
  <si>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</si>
  <si>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</si>
  <si>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</si>
  <si>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</si>
  <si>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</si>
  <si>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</si>
  <si>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</si>
  <si>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</si>
  <si>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</si>
  <si>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</si>
  <si>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</si>
  <si>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</si>
  <si>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</si>
  <si>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</si>
  <si>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</si>
  <si>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</si>
  <si>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</si>
  <si>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</si>
  <si>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</si>
  <si>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</si>
  <si>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</si>
  <si>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</si>
  <si>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</si>
  <si>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</si>
  <si>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</si>
  <si>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</si>
  <si>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</si>
  <si>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</si>
  <si>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</si>
  <si>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</si>
  <si>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</si>
  <si>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</si>
  <si>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</si>
  <si>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</si>
  <si>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</si>
  <si>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</si>
  <si>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</si>
  <si>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</si>
  <si>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</si>
  <si>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</si>
  <si>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</si>
  <si>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</si>
  <si>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</si>
  <si>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</si>
  <si>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</si>
  <si>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</si>
  <si>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</si>
  <si>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</si>
  <si>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</si>
  <si>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</si>
  <si>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</si>
  <si>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</si>
  <si>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</si>
  <si>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</si>
  <si>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</si>
  <si>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</si>
  <si>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</si>
  <si>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</si>
  <si>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</si>
  <si>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</si>
  <si>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</si>
  <si>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</si>
  <si>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</si>
  <si>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</si>
  <si>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</si>
  <si>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</si>
  <si>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</si>
  <si>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</si>
  <si>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</si>
  <si>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</si>
  <si>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</si>
  <si>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</si>
  <si>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</si>
  <si>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</si>
  <si>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</si>
  <si>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</si>
  <si>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</si>
  <si>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</si>
  <si>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</si>
  <si>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</si>
  <si>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</si>
  <si>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</si>
  <si>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</si>
  <si>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</si>
  <si>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</si>
  <si>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</si>
  <si>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</si>
  <si>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</si>
  <si>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</si>
  <si>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</si>
  <si>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</si>
  <si>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</si>
  <si>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</si>
  <si>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</si>
  <si>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</si>
  <si>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</si>
  <si>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</si>
  <si>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</si>
  <si>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</si>
  <si>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</si>
  <si>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</si>
  <si>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</si>
  <si>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</si>
  <si>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</si>
  <si>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</si>
  <si>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</si>
  <si>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</si>
  <si>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</si>
  <si>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</si>
  <si>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</si>
  <si>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</si>
  <si>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</si>
  <si>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</si>
  <si>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</si>
  <si>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</si>
  <si>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</si>
  <si>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</si>
  <si>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</si>
  <si>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</si>
  <si>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</si>
  <si>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</si>
  <si>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</si>
  <si>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</si>
  <si>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</si>
  <si>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</si>
  <si>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</si>
  <si>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</si>
  <si>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</si>
  <si>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</si>
  <si>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</si>
  <si>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</si>
  <si>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</si>
  <si>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</si>
  <si>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</si>
  <si>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</si>
  <si>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</si>
  <si>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</si>
  <si>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</si>
  <si>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</si>
  <si>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</si>
  <si>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</si>
  <si>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</si>
  <si>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</si>
  <si>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</si>
  <si>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</si>
  <si>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</si>
  <si>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</si>
  <si>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</si>
  <si>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</si>
  <si>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</si>
  <si>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</si>
  <si>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</si>
  <si>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</si>
  <si>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</si>
  <si>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</si>
  <si>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</si>
  <si>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</si>
  <si>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</si>
  <si>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</si>
  <si>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</si>
  <si>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</si>
  <si>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</si>
  <si>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</si>
  <si>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</si>
  <si>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</si>
  <si>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</si>
  <si>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</si>
  <si>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</si>
  <si>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</si>
  <si>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</si>
  <si>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</si>
  <si>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</si>
  <si>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</si>
  <si>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</si>
  <si>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</si>
  <si>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</si>
  <si>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</si>
  <si>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</si>
  <si>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</si>
  <si>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</si>
  <si>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</si>
  <si>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</si>
  <si>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</si>
  <si>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</si>
  <si>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</si>
  <si>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</si>
  <si>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</si>
  <si>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</si>
  <si>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</si>
  <si>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</si>
  <si>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</si>
  <si>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</si>
  <si>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</si>
  <si>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</si>
  <si>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</si>
  <si>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</si>
  <si>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</si>
  <si>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</si>
  <si>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</si>
  <si>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</si>
  <si>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</si>
  <si>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</si>
  <si>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</si>
  <si>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</si>
  <si>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</si>
  <si>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</si>
  <si>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</si>
  <si>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</si>
  <si>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</si>
  <si>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</si>
  <si>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</si>
  <si>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</si>
  <si>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</si>
  <si>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</si>
  <si>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</si>
  <si>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</si>
  <si>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</si>
  <si>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</si>
  <si>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</si>
  <si>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</si>
  <si>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</si>
  <si>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</si>
  <si>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</si>
  <si>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</si>
  <si>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</si>
  <si>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</si>
  <si>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</si>
  <si>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</si>
  <si>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</si>
  <si>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</si>
  <si>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</si>
  <si>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</si>
  <si>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</si>
  <si>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</si>
  <si>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</si>
  <si>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</si>
  <si>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</si>
  <si>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</si>
  <si>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</si>
  <si>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</si>
  <si>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</si>
  <si>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</si>
  <si>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</si>
  <si>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</si>
  <si>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</si>
  <si>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</si>
  <si>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</si>
  <si>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</si>
  <si>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</si>
  <si>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</si>
  <si>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</si>
  <si>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</si>
  <si>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</si>
  <si>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</si>
  <si>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</si>
  <si>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</si>
  <si>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</si>
  <si>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</si>
  <si>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</si>
  <si>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</si>
  <si>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</si>
  <si>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</si>
  <si>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</si>
  <si>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</si>
  <si>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</si>
  <si>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</si>
  <si>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</si>
  <si>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</si>
  <si>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</si>
  <si>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</si>
  <si>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</si>
  <si>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</si>
  <si>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</si>
  <si>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</si>
  <si>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</si>
  <si>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</si>
  <si>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</si>
  <si>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</si>
  <si>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</si>
  <si>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</si>
  <si>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</si>
  <si>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</si>
  <si>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</si>
  <si>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</si>
  <si>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</si>
  <si>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</si>
  <si>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</si>
  <si>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</si>
  <si>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</si>
  <si>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</si>
  <si>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</si>
  <si>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</si>
  <si>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</si>
  <si>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</si>
  <si>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</si>
  <si>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</si>
  <si>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</si>
  <si>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</si>
  <si>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</si>
  <si>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</si>
  <si>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</si>
  <si>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</si>
  <si>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</si>
  <si>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</si>
  <si>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</si>
  <si>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</si>
  <si>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</si>
  <si>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</si>
  <si>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</si>
  <si>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</si>
  <si>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</si>
  <si>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</si>
  <si>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</si>
  <si>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</si>
  <si>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</si>
  <si>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</si>
  <si>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</si>
  <si>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</si>
  <si>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</si>
  <si>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</si>
  <si>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</si>
  <si>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</si>
  <si>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</si>
  <si>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</si>
  <si>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</si>
  <si>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</si>
  <si>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</si>
  <si>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</si>
  <si>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</si>
  <si>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</si>
  <si>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</si>
  <si>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</si>
  <si>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</si>
  <si>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</si>
  <si>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</si>
  <si>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</si>
  <si>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</si>
  <si>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</si>
  <si>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</si>
  <si>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</si>
  <si>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</si>
  <si>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</si>
  <si>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</si>
  <si>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</si>
  <si>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</si>
  <si>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</si>
  <si>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</si>
  <si>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</si>
  <si>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</si>
  <si>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</si>
  <si>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</si>
  <si>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</si>
  <si>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</si>
  <si>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</si>
  <si>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</si>
  <si>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</si>
  <si>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</si>
  <si>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</si>
  <si>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</si>
  <si>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</si>
  <si>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</si>
  <si>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</si>
  <si>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</si>
  <si>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</si>
  <si>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</si>
  <si>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</si>
  <si>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</si>
  <si>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</si>
  <si>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</si>
  <si>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</si>
  <si>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</si>
  <si>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</si>
  <si>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</si>
  <si>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</si>
  <si>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</si>
  <si>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</si>
  <si>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</si>
  <si>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</si>
  <si>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</si>
  <si>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</si>
  <si>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</si>
  <si>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</si>
  <si>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</si>
  <si>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</si>
  <si>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</si>
  <si>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</si>
  <si>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</si>
  <si>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</si>
  <si>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</si>
  <si>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</si>
  <si>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</si>
  <si>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</si>
  <si>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</si>
  <si>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</si>
  <si>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</si>
  <si>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</si>
  <si>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</si>
  <si>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</si>
  <si>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</si>
  <si>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</si>
  <si>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</si>
  <si>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</si>
  <si>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</si>
  <si>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</si>
  <si>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</si>
  <si>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</si>
  <si>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</si>
  <si>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</si>
  <si>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</si>
  <si>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</si>
  <si>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</si>
  <si>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</si>
  <si>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</si>
  <si>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</si>
  <si>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</si>
  <si>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</si>
  <si>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</si>
  <si>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</si>
  <si>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</si>
  <si>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</si>
  <si>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</si>
  <si>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</si>
  <si>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</si>
  <si>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</si>
  <si>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</si>
  <si>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</si>
  <si>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</si>
  <si>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</si>
  <si>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</si>
  <si>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</si>
  <si>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</si>
  <si>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</si>
  <si>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</si>
  <si>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</si>
  <si>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</si>
  <si>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</si>
  <si>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</si>
  <si>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</si>
  <si>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</si>
  <si>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</si>
  <si>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</si>
  <si>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</si>
  <si>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</si>
  <si>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</si>
  <si>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</si>
  <si>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</si>
  <si>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</si>
  <si>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</si>
  <si>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</si>
  <si>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</si>
  <si>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</si>
  <si>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</si>
  <si>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</si>
  <si>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</si>
  <si>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</si>
  <si>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</si>
  <si>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</si>
  <si>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</si>
  <si>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</si>
  <si>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</si>
  <si>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</si>
  <si>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</si>
  <si>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</si>
  <si>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</si>
  <si>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</si>
  <si>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</si>
  <si>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</si>
  <si>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</si>
  <si>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</si>
  <si>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</si>
  <si>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</si>
  <si>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</si>
  <si>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</si>
  <si>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</si>
  <si>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</si>
  <si>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</si>
  <si>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</si>
  <si>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</si>
  <si>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</si>
  <si>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</si>
  <si>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</si>
  <si>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</si>
  <si>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</si>
  <si>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</si>
  <si>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</si>
  <si>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</si>
  <si>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</si>
  <si>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</si>
  <si>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</si>
  <si>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</si>
  <si>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</si>
  <si>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</si>
  <si>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</si>
  <si>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</si>
  <si>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</si>
  <si>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</si>
  <si>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</si>
  <si>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</si>
  <si>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</si>
  <si>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</si>
  <si>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</si>
  <si>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</si>
  <si>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</si>
  <si>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</si>
  <si>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</si>
  <si>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</si>
  <si>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</si>
  <si>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</si>
  <si>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</si>
  <si>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</si>
  <si>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</si>
  <si>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</si>
  <si>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</si>
  <si>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</si>
  <si>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</si>
  <si>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</si>
  <si>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</si>
  <si>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</si>
  <si>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</si>
  <si>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</si>
  <si>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</si>
  <si>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</si>
  <si>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</si>
  <si>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</si>
  <si>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</si>
  <si>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</si>
  <si>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</si>
  <si>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</si>
  <si>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</si>
  <si>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</si>
  <si>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</si>
  <si>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</si>
  <si>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</si>
  <si>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</si>
  <si>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</si>
  <si>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</si>
  <si>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</si>
  <si>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</si>
  <si>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</si>
  <si>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</si>
  <si>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</si>
  <si>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</si>
  <si>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</si>
  <si>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</si>
  <si>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</si>
  <si>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</si>
  <si>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</si>
  <si>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</si>
  <si>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</si>
  <si>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</si>
  <si>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</si>
  <si>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</si>
  <si>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</si>
  <si>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</si>
  <si>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</si>
  <si>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</si>
  <si>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</si>
  <si>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</si>
  <si>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</si>
  <si>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</si>
  <si>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</si>
  <si>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</si>
  <si>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</si>
  <si>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</si>
  <si>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</si>
  <si>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</si>
  <si>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</si>
  <si>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</si>
  <si>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</si>
  <si>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</si>
  <si>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</si>
  <si>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</si>
  <si>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</si>
  <si>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</si>
  <si>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</si>
  <si>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</si>
  <si>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</si>
  <si>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</si>
  <si>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</si>
  <si>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</si>
  <si>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</si>
  <si>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</si>
  <si>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</si>
  <si>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</si>
  <si>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</si>
  <si>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</si>
  <si>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</si>
  <si>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</si>
  <si>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</si>
  <si>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</si>
  <si>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</si>
  <si>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</si>
  <si>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</si>
  <si>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</si>
  <si>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</si>
  <si>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</si>
  <si>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</si>
  <si>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</si>
  <si>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</si>
  <si>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</si>
  <si>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</si>
  <si>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</si>
  <si>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</si>
  <si>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</si>
  <si>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</si>
  <si>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</si>
  <si>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</si>
  <si>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</si>
  <si>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</si>
  <si>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</si>
  <si>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</si>
  <si>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</si>
  <si>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</si>
  <si>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</si>
  <si>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</si>
  <si>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</si>
  <si>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</si>
  <si>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</si>
  <si>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</si>
  <si>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</si>
  <si>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</si>
  <si>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</si>
  <si>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</si>
  <si>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</si>
  <si>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</si>
  <si>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</si>
  <si>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</si>
  <si>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</si>
  <si>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</si>
  <si>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</si>
  <si>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</si>
  <si>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</si>
  <si>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</si>
  <si>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</si>
  <si>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</si>
  <si>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</si>
  <si>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</si>
  <si>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</si>
  <si>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</si>
  <si>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</si>
  <si>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</si>
  <si>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</si>
  <si>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</si>
  <si>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</si>
  <si>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</si>
  <si>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</si>
  <si>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</si>
  <si>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</si>
  <si>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</si>
  <si>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</si>
  <si>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</si>
  <si>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</si>
  <si>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</si>
  <si>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</si>
  <si>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</si>
  <si>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</si>
  <si>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</si>
  <si>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</si>
  <si>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</si>
  <si>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</si>
  <si>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</si>
  <si>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</si>
  <si>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</si>
  <si>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</si>
  <si>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</si>
  <si>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</si>
  <si>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</si>
  <si>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</si>
  <si>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</si>
  <si>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</si>
  <si>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</si>
  <si>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</si>
  <si>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</si>
  <si>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</si>
  <si>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</si>
  <si>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</si>
  <si>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</si>
  <si>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</si>
  <si>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</si>
  <si>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</si>
  <si>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</si>
  <si>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</si>
  <si>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</si>
  <si>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</si>
  <si>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</si>
  <si>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</si>
  <si>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</si>
  <si>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</si>
  <si>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</si>
  <si>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</si>
  <si>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</si>
  <si>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</si>
  <si>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</si>
  <si>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</si>
  <si>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</si>
  <si>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</si>
  <si>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</si>
  <si>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</si>
  <si>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</si>
  <si>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</si>
  <si>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</si>
  <si>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</si>
  <si>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</si>
  <si>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</si>
  <si>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</si>
  <si>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</si>
  <si>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</si>
  <si>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</si>
  <si>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</si>
  <si>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</si>
  <si>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</si>
  <si>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</si>
  <si>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</si>
  <si>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</si>
  <si>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</si>
  <si>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</si>
  <si>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</si>
  <si>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</si>
  <si>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</si>
  <si>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</si>
  <si>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</si>
  <si>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</si>
  <si>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</si>
  <si>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</si>
  <si>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</si>
  <si>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</si>
  <si>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</si>
  <si>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</si>
  <si>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</si>
  <si>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</si>
  <si>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</si>
  <si>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</si>
  <si>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</si>
  <si>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</si>
  <si>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</si>
  <si>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</si>
  <si>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</si>
  <si>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</si>
  <si>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</si>
  <si>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</si>
  <si>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</si>
  <si>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</si>
  <si>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</si>
  <si>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</si>
  <si>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</si>
  <si>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</si>
  <si>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</si>
  <si>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</si>
  <si>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</si>
  <si>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</si>
  <si>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</si>
  <si>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</si>
  <si>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</si>
  <si>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</si>
  <si>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</si>
  <si>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</si>
  <si>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</si>
  <si>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</si>
  <si>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</si>
  <si>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</si>
  <si>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</si>
  <si>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</si>
  <si>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</si>
  <si>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</si>
  <si>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</si>
  <si>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</si>
  <si>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</si>
  <si>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</si>
  <si>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</si>
  <si>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</si>
  <si>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</si>
  <si>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</si>
  <si>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</si>
  <si>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</si>
  <si>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</si>
  <si>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</si>
  <si>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</si>
  <si>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</si>
  <si>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</si>
  <si>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</si>
  <si>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</si>
  <si>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</si>
  <si>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</si>
  <si>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</si>
  <si>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</si>
  <si>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</si>
  <si>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</si>
  <si>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</si>
  <si>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</si>
  <si>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</si>
  <si>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</si>
  <si>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</si>
  <si>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</si>
  <si>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</si>
  <si>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</si>
  <si>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</si>
  <si>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</si>
  <si>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</si>
  <si>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</si>
  <si>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</si>
  <si>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</si>
  <si>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</si>
  <si>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</si>
  <si>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</si>
  <si>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</si>
  <si>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</si>
  <si>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</si>
  <si>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</si>
  <si>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</si>
  <si>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</si>
  <si>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</si>
  <si>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</si>
  <si>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</si>
  <si>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</si>
  <si>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</si>
  <si>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</si>
  <si>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</si>
  <si>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</si>
  <si>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</si>
  <si>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</si>
  <si>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</si>
  <si>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</si>
  <si>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</si>
  <si>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</si>
  <si>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</si>
  <si>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</si>
  <si>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</si>
  <si>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</si>
  <si>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</si>
  <si>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</si>
  <si>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</si>
  <si>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</si>
  <si>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</si>
  <si>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</si>
  <si>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</si>
  <si>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</si>
  <si>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</si>
  <si>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</si>
  <si>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</si>
  <si>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</si>
  <si>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</si>
  <si>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</si>
  <si>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</si>
  <si>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</si>
  <si>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</si>
  <si>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</si>
  <si>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</si>
  <si>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</si>
  <si>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</si>
  <si>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</si>
  <si>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</si>
  <si>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</si>
  <si>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</si>
  <si>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</si>
  <si>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</si>
  <si>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</si>
  <si>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</si>
  <si>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</si>
  <si>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</si>
  <si>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</si>
  <si>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</si>
  <si>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</si>
  <si>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</si>
  <si>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</si>
  <si>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</si>
  <si>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</si>
  <si>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</si>
  <si>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</si>
  <si>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</si>
  <si>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</si>
  <si>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</si>
  <si>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</si>
  <si>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</si>
  <si>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</si>
  <si>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</si>
  <si>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</si>
  <si>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</si>
  <si>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</si>
  <si>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</si>
  <si>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</si>
  <si>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</si>
  <si>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</si>
  <si>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</si>
  <si>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</si>
  <si>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</si>
  <si>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</si>
  <si>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</si>
  <si>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</si>
  <si>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</si>
  <si>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</si>
  <si>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</si>
  <si>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</si>
  <si>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</si>
  <si>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</si>
  <si>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</si>
  <si>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</si>
  <si>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</si>
  <si>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</si>
  <si>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</si>
  <si>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</si>
  <si>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</si>
  <si>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</si>
  <si>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</si>
  <si>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</si>
  <si>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</si>
  <si>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</si>
  <si>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</si>
  <si>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</si>
  <si>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</si>
  <si>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</si>
  <si>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</si>
  <si>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</si>
  <si>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</si>
  <si>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</si>
  <si>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</si>
  <si>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</si>
  <si>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</si>
  <si>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</si>
  <si>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</si>
  <si>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</si>
  <si>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</si>
  <si>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</si>
  <si>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</si>
  <si>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</si>
  <si>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</si>
  <si>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</si>
  <si>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</si>
  <si>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</si>
  <si>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</si>
  <si>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</si>
  <si>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</si>
  <si>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</si>
  <si>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</si>
  <si>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</si>
  <si>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</si>
  <si>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</si>
  <si>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</si>
  <si>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</si>
  <si>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</si>
  <si>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</si>
  <si>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</si>
  <si>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</si>
  <si>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</si>
  <si>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</si>
  <si>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</si>
  <si>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</si>
  <si>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</si>
  <si>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</si>
  <si>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</si>
  <si>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</si>
  <si>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</si>
  <si>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</si>
  <si>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</si>
  <si>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</si>
  <si>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</si>
  <si>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</si>
  <si>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</si>
  <si>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</si>
  <si>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</si>
  <si>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</si>
  <si>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</si>
  <si>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</si>
  <si>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</si>
  <si>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</si>
  <si>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</si>
  <si>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</si>
  <si>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</si>
  <si>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</si>
  <si>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</si>
  <si>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</si>
  <si>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</si>
  <si>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</si>
  <si>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</si>
  <si>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</si>
  <si>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</si>
  <si>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</si>
  <si>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</si>
  <si>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</si>
  <si>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</si>
  <si>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</si>
  <si>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</si>
  <si>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</si>
  <si>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</si>
  <si>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</si>
  <si>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</si>
  <si>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</si>
  <si>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</si>
  <si>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</si>
  <si>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</si>
  <si>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</si>
  <si>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</si>
  <si>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</si>
  <si>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</si>
  <si>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</si>
  <si>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</si>
  <si>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</si>
  <si>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</si>
  <si>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</si>
  <si>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</si>
  <si>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</si>
  <si>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</si>
  <si>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</si>
  <si>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</si>
  <si>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</si>
  <si>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</si>
  <si>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</si>
  <si>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</si>
  <si>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</si>
  <si>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</si>
  <si>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</si>
  <si>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</si>
  <si>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</si>
  <si>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</si>
  <si>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</si>
  <si>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</si>
  <si>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</si>
  <si>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</si>
  <si>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</si>
  <si>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</si>
  <si>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</si>
  <si>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</si>
  <si>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</si>
  <si>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</si>
  <si>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</si>
  <si>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</si>
  <si>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</si>
  <si>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</si>
  <si>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</si>
  <si>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</si>
  <si>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</si>
  <si>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</si>
  <si>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</si>
  <si>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</si>
  <si>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</si>
  <si>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</si>
  <si>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</si>
  <si>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</si>
  <si>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</si>
  <si>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</si>
  <si>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</si>
  <si>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</si>
  <si>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</si>
  <si>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</si>
  <si>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</si>
  <si>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</si>
  <si>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</si>
  <si>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</si>
  <si>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</si>
  <si>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</si>
  <si>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</si>
  <si>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</si>
  <si>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</si>
  <si>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</si>
  <si>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</si>
  <si>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</si>
  <si>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</si>
  <si>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</si>
  <si>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</si>
  <si>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</si>
  <si>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</si>
  <si>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</si>
  <si>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</si>
  <si>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</si>
  <si>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</si>
  <si>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</si>
  <si>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</si>
  <si>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</si>
  <si>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</si>
  <si>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</si>
  <si>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</si>
  <si>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</si>
  <si>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</si>
  <si>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</si>
  <si>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</si>
  <si>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</si>
  <si>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</si>
  <si>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</si>
  <si>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</si>
  <si>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</si>
  <si>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</si>
  <si>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</si>
  <si>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</si>
  <si>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</si>
  <si>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</si>
  <si>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</si>
  <si>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</si>
  <si>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</si>
  <si>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</si>
  <si>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</si>
  <si>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</si>
  <si>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</si>
  <si>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</si>
  <si>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</si>
  <si>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</si>
  <si>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</si>
  <si>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</si>
  <si>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</si>
  <si>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</si>
  <si>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</si>
  <si>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</si>
  <si>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</si>
  <si>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</si>
  <si>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</si>
  <si>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</si>
  <si>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</si>
  <si>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</si>
  <si>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</si>
  <si>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</si>
  <si>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</si>
  <si>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</si>
  <si>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</si>
  <si>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</si>
  <si>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</si>
  <si>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</si>
  <si>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</si>
  <si>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</si>
  <si>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</si>
  <si>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</si>
  <si>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</si>
  <si>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</si>
  <si>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</si>
  <si>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</si>
  <si>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</si>
  <si>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</si>
  <si>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</si>
  <si>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</si>
  <si>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</si>
  <si>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</si>
  <si>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</si>
  <si>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</si>
  <si>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</si>
  <si>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</si>
  <si>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</si>
  <si>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</si>
  <si>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</si>
  <si>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</si>
  <si>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</si>
  <si>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</si>
  <si>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</si>
  <si>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</si>
  <si>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</si>
  <si>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</si>
  <si>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</si>
  <si>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</si>
  <si>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</si>
  <si>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</si>
  <si>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</si>
  <si>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</si>
  <si>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</si>
  <si>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</si>
  <si>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</si>
  <si>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</si>
  <si>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</si>
  <si>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</si>
  <si>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</si>
  <si>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</si>
  <si>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</si>
  <si>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</si>
  <si>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</si>
  <si>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</si>
  <si>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</si>
  <si>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</si>
  <si>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</si>
  <si>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</si>
  <si>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</si>
  <si>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</si>
  <si>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</si>
  <si>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</si>
  <si>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</si>
  <si>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</si>
  <si>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</si>
  <si>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</si>
  <si>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</si>
  <si>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</si>
  <si>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</si>
  <si>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</si>
  <si>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</si>
  <si>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</si>
  <si>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</si>
  <si>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</si>
  <si>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</si>
  <si>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</si>
  <si>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</si>
  <si>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</si>
  <si>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</si>
  <si>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</si>
  <si>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</si>
  <si>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</si>
  <si>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</si>
  <si>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</si>
  <si>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</si>
  <si>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</si>
  <si>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</si>
  <si>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</si>
  <si>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</si>
  <si>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</si>
  <si>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</si>
  <si>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</si>
  <si>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</si>
  <si>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</si>
  <si>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</si>
  <si>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</si>
  <si>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</si>
  <si>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</si>
  <si>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</si>
  <si>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</si>
  <si>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</si>
  <si>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</si>
  <si>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</si>
  <si>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</si>
  <si>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</si>
  <si>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</si>
  <si>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</si>
  <si>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</si>
  <si>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</si>
  <si>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</si>
  <si>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</si>
  <si>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</si>
  <si>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</si>
  <si>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</si>
  <si>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</si>
  <si>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</si>
  <si>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</si>
  <si>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</si>
  <si>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</si>
  <si>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</si>
  <si>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</si>
  <si>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</si>
  <si>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</si>
  <si>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</si>
  <si>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</si>
  <si>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</si>
  <si>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</si>
  <si>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</si>
  <si>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</si>
  <si>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</si>
  <si>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</si>
  <si>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</si>
  <si>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</si>
  <si>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</si>
  <si>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</si>
  <si>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</si>
  <si>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</si>
  <si>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</si>
  <si>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</si>
  <si>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</si>
  <si>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</si>
  <si>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</si>
  <si>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</si>
  <si>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</si>
  <si>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</si>
  <si>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</si>
  <si>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</si>
  <si>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</si>
  <si>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</si>
  <si>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</si>
  <si>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</si>
  <si>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</si>
  <si>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</si>
  <si>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</si>
  <si>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</si>
  <si>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</si>
  <si>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</si>
  <si>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</si>
  <si>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</si>
  <si>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</si>
  <si>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</si>
  <si>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</si>
  <si>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</si>
  <si>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</si>
  <si>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</si>
  <si>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</si>
  <si>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</si>
  <si>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</si>
  <si>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</si>
  <si>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</si>
  <si>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</si>
  <si>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</si>
  <si>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</si>
  <si>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</si>
  <si>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</si>
  <si>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</si>
  <si>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</si>
  <si>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</si>
  <si>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</si>
  <si>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</si>
  <si>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</si>
  <si>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</si>
  <si>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</si>
  <si>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</si>
  <si>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</si>
  <si>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</si>
  <si>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</si>
  <si>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</si>
  <si>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</si>
  <si>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</si>
  <si>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</si>
  <si>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</si>
  <si>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</si>
  <si>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</si>
  <si>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</si>
  <si>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</si>
  <si>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</si>
  <si>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</si>
  <si>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</si>
  <si>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</si>
  <si>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</si>
  <si>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</si>
  <si>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</si>
  <si>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</si>
  <si>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</si>
  <si>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</si>
  <si>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</si>
  <si>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</si>
  <si>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</si>
  <si>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</si>
  <si>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</si>
  <si>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</si>
  <si>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</si>
  <si>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</si>
  <si>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</si>
  <si>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</si>
  <si>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</si>
  <si>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</si>
  <si>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</si>
  <si>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</si>
  <si>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</si>
  <si>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</si>
  <si>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</si>
  <si>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</si>
  <si>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</si>
  <si>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</si>
  <si>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</si>
  <si>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</si>
  <si>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</si>
  <si>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</si>
  <si>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</si>
  <si>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</si>
  <si>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</si>
  <si>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</si>
  <si>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</si>
  <si>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</si>
  <si>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</si>
  <si>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</si>
  <si>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</si>
  <si>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</si>
  <si>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</si>
  <si>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</si>
  <si>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</si>
  <si>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</si>
  <si>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</si>
  <si>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</si>
  <si>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</si>
  <si>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</si>
  <si>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</si>
  <si>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</si>
  <si>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</si>
  <si>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</si>
  <si>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</si>
  <si>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</si>
  <si>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</si>
  <si>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</si>
  <si>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</si>
  <si>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</si>
  <si>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</si>
  <si>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</si>
  <si>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</si>
  <si>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</si>
  <si>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</si>
  <si>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</si>
  <si>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</si>
  <si>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</si>
  <si>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</si>
  <si>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</si>
  <si>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</si>
  <si>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</si>
  <si>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</si>
  <si>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</si>
  <si>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</si>
  <si>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</si>
  <si>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</si>
  <si>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</si>
  <si>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</si>
  <si>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</si>
  <si>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</si>
  <si>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</si>
  <si>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</si>
  <si>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</si>
  <si>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</si>
  <si>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</si>
  <si>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</si>
  <si>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</si>
  <si>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</si>
  <si>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</si>
  <si>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</si>
  <si>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</si>
  <si>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</si>
  <si>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</si>
  <si>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</si>
  <si>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</si>
  <si>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</si>
  <si>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</si>
  <si>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</si>
  <si>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</si>
  <si>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</si>
  <si>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</si>
  <si>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</si>
  <si>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</si>
  <si>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</si>
  <si>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</si>
  <si>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</si>
  <si>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</si>
  <si>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</si>
  <si>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</si>
  <si>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</si>
  <si>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</si>
  <si>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</si>
  <si>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</si>
  <si>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</si>
  <si>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</si>
  <si>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</si>
  <si>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</si>
  <si>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</si>
  <si>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</si>
  <si>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</si>
  <si>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</si>
  <si>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</si>
  <si>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</si>
  <si>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</si>
  <si>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</si>
  <si>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</si>
  <si>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</si>
  <si>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</si>
  <si>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</si>
  <si>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</si>
  <si>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</si>
  <si>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</si>
  <si>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</si>
  <si>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</si>
  <si>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</si>
  <si>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</si>
  <si>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</si>
  <si>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</si>
  <si>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</si>
  <si>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</si>
  <si>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</si>
  <si>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</si>
  <si>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</si>
  <si>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</si>
  <si>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</si>
  <si>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</si>
  <si>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</si>
  <si>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</si>
  <si>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</si>
  <si>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</si>
  <si>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</si>
  <si>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</si>
  <si>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</si>
  <si>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</si>
  <si>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</si>
  <si>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</si>
  <si>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</si>
  <si>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</si>
  <si>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</si>
  <si>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</si>
  <si>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</si>
  <si>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</si>
  <si>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</si>
  <si>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</si>
  <si>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</si>
  <si>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</si>
  <si>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</si>
  <si>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</si>
  <si>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</si>
  <si>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</si>
  <si>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</si>
  <si>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</si>
  <si>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</si>
  <si>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</si>
  <si>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</si>
  <si>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</si>
  <si>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</si>
  <si>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</si>
  <si>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</si>
  <si>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</si>
  <si>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</si>
  <si>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</si>
  <si>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</si>
  <si>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</si>
  <si>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</si>
  <si>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</si>
  <si>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</si>
  <si>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</si>
  <si>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</si>
  <si>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</si>
  <si>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</si>
  <si>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</si>
  <si>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</si>
  <si>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</si>
  <si>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</si>
  <si>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</si>
  <si>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</si>
  <si>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</si>
  <si>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</si>
  <si>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</si>
  <si>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</si>
  <si>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</si>
  <si>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</si>
  <si>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</si>
  <si>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</si>
  <si>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</si>
  <si>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</si>
  <si>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</si>
  <si>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</si>
  <si>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</si>
  <si>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</si>
  <si>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</si>
  <si>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</si>
  <si>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</si>
  <si>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</si>
  <si>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</si>
  <si>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</si>
  <si>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</si>
  <si>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</si>
  <si>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</si>
  <si>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</si>
  <si>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</si>
  <si>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</si>
  <si>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</si>
  <si>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</si>
  <si>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</si>
  <si>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</si>
  <si>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</si>
  <si>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</si>
  <si>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</si>
  <si>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</si>
  <si>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</si>
  <si>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</si>
  <si>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</si>
  <si>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</si>
  <si>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</si>
  <si>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</si>
  <si>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</si>
  <si>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</si>
  <si>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</si>
  <si>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</si>
  <si>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</si>
  <si>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</si>
  <si>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</si>
  <si>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</si>
  <si>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</si>
  <si>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</si>
  <si>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</si>
  <si>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</si>
  <si>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</si>
  <si>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</si>
  <si>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</si>
  <si>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</si>
  <si>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</si>
  <si>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</si>
  <si>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</si>
  <si>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</si>
  <si>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</si>
  <si>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</si>
  <si>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</si>
  <si>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</si>
  <si>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</si>
  <si>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</si>
  <si>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</si>
  <si>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</si>
  <si>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</si>
  <si>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</si>
  <si>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</si>
  <si>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</si>
  <si>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</si>
  <si>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</si>
  <si>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</si>
  <si>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</si>
  <si>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</si>
  <si>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</si>
  <si>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</si>
  <si>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</si>
  <si>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</si>
  <si>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</si>
  <si>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</si>
  <si>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</si>
  <si>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</si>
  <si>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</si>
  <si>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</si>
  <si>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</si>
  <si>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</si>
  <si>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</si>
  <si>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</si>
  <si>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</si>
  <si>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</si>
  <si>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</si>
  <si>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</si>
  <si>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</si>
  <si>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</si>
  <si>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</si>
  <si>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</si>
  <si>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</si>
  <si>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</si>
  <si>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</si>
  <si>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</si>
  <si>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</si>
  <si>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</si>
  <si>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</si>
  <si>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</si>
  <si>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</si>
  <si>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</si>
  <si>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</si>
  <si>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</si>
  <si>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</si>
  <si>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</si>
  <si>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</si>
  <si>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</si>
  <si>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</si>
  <si>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</si>
  <si>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</si>
  <si>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</si>
  <si>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</si>
  <si>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</si>
  <si>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</si>
  <si>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</si>
  <si>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</si>
  <si>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</si>
  <si>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</si>
  <si>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</si>
  <si>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</si>
  <si>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</si>
  <si>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</si>
  <si>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</si>
  <si>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</si>
  <si>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</si>
  <si>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</si>
  <si>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</si>
  <si>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</si>
  <si>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</si>
  <si>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</si>
  <si>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</si>
  <si>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</si>
  <si>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</si>
  <si>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</si>
  <si>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</si>
  <si>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</si>
  <si>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</si>
  <si>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</si>
  <si>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</si>
  <si>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</si>
  <si>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</si>
  <si>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</si>
  <si>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</si>
  <si>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</si>
  <si>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</si>
  <si>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</si>
  <si>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</si>
  <si>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</si>
  <si>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</si>
  <si>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</si>
  <si>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</si>
  <si>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</si>
  <si>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</si>
  <si>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</si>
  <si>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</si>
  <si>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</si>
  <si>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</si>
  <si>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</si>
  <si>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</si>
  <si>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</si>
  <si>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</si>
  <si>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</si>
  <si>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</si>
  <si>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</si>
  <si>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</si>
  <si>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</si>
  <si>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</si>
  <si>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</si>
  <si>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</si>
  <si>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</si>
  <si>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</si>
  <si>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</si>
  <si>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</si>
  <si>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</si>
  <si>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</si>
  <si>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</si>
  <si>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</si>
  <si>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</si>
  <si>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</si>
  <si>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</si>
  <si>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</si>
  <si>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</si>
  <si>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</si>
  <si>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</si>
  <si>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</si>
  <si>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</si>
  <si>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</si>
  <si>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</si>
  <si>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</si>
  <si>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</si>
  <si>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</si>
  <si>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</si>
  <si>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</si>
  <si>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</si>
  <si>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</si>
  <si>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</si>
  <si>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</si>
  <si>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</si>
  <si>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</si>
  <si>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</si>
  <si>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</si>
  <si>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</si>
  <si>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</si>
  <si>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</si>
  <si>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</si>
  <si>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</si>
  <si>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</si>
  <si>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</si>
  <si>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</si>
  <si>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</si>
  <si>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</si>
  <si>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</si>
  <si>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</si>
  <si>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</si>
  <si>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</si>
  <si>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</si>
  <si>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</si>
  <si>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</si>
  <si>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</si>
  <si>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</si>
  <si>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</si>
  <si>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</si>
  <si>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</si>
  <si>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</si>
  <si>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</si>
  <si>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</si>
  <si>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</si>
  <si>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</si>
  <si>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</si>
  <si>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</si>
  <si>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</si>
  <si>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</si>
  <si>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</si>
  <si>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</si>
  <si>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</si>
  <si>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</si>
  <si>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</si>
  <si>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</si>
  <si>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</si>
  <si>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</si>
  <si>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</si>
  <si>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</si>
  <si>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</si>
  <si>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</si>
  <si>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</si>
  <si>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</si>
  <si>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</si>
  <si>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</si>
  <si>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</si>
  <si>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</si>
  <si>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</si>
  <si>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</si>
  <si>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</si>
  <si>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</si>
  <si>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</si>
  <si>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</si>
  <si>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</si>
  <si>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</si>
  <si>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</si>
  <si>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</si>
  <si>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</si>
  <si>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</si>
  <si>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</si>
  <si>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</si>
  <si>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</si>
  <si>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</si>
  <si>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</si>
  <si>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</si>
  <si>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</si>
  <si>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</si>
  <si>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</si>
  <si>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</si>
  <si>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</si>
  <si>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</si>
  <si>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</si>
  <si>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</si>
  <si>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</si>
  <si>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</si>
  <si>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</si>
  <si>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</si>
  <si>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</si>
  <si>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</si>
  <si>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</si>
  <si>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</si>
  <si>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</si>
  <si>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</si>
  <si>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</si>
  <si>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</si>
  <si>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</si>
  <si>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</si>
  <si>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</si>
  <si>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</si>
  <si>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</si>
  <si>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</si>
  <si>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</si>
  <si>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</si>
  <si>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</si>
  <si>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</si>
  <si>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</si>
  <si>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</si>
  <si>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</si>
  <si>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</si>
  <si>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</si>
  <si>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</si>
  <si>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</si>
  <si>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</si>
  <si>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</si>
  <si>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</si>
  <si>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</si>
  <si>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</si>
  <si>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</si>
  <si>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</si>
  <si>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</si>
  <si>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</si>
  <si>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</si>
  <si>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</si>
  <si>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</si>
  <si>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</si>
  <si>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</si>
  <si>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</si>
  <si>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</si>
  <si>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</si>
  <si>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</si>
  <si>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</si>
  <si>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</si>
  <si>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</si>
  <si>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</si>
  <si>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</si>
  <si>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</si>
  <si>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</si>
  <si>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</si>
  <si>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</si>
  <si>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</si>
  <si>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</si>
  <si>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</si>
  <si>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</si>
  <si>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</si>
  <si>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</si>
  <si>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</si>
  <si>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</si>
  <si>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</si>
  <si>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</si>
  <si>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</si>
  <si>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</si>
  <si>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</si>
  <si>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</si>
  <si>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</si>
  <si>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</si>
  <si>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</si>
  <si>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</si>
  <si>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</si>
  <si>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</si>
  <si>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</si>
  <si>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</si>
  <si>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</si>
  <si>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</si>
  <si>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</si>
  <si>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</si>
  <si>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</si>
  <si>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</si>
  <si>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</si>
  <si>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</si>
  <si>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</si>
  <si>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</si>
  <si>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</si>
  <si>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</si>
  <si>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</si>
  <si>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</si>
  <si>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</si>
  <si>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</si>
  <si>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</si>
  <si>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</si>
  <si>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</si>
  <si>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</si>
  <si>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</si>
  <si>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</si>
  <si>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</si>
  <si>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</si>
  <si>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</si>
  <si>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</si>
  <si>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</si>
  <si>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</si>
  <si>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</si>
  <si>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</si>
  <si>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</si>
  <si>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</si>
  <si>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</si>
  <si>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</si>
  <si>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</si>
  <si>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</si>
  <si>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</si>
  <si>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</si>
  <si>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</si>
  <si>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</si>
  <si>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</si>
  <si>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</si>
  <si>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</si>
  <si>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</si>
  <si>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</si>
  <si>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</si>
  <si>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</si>
  <si>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</si>
  <si>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</si>
  <si>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</si>
  <si>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</si>
  <si>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</si>
  <si>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</si>
  <si>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</si>
  <si>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</si>
  <si>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</si>
  <si>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</si>
  <si>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</si>
  <si>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</si>
  <si>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</si>
  <si>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</si>
  <si>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</si>
  <si>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</si>
  <si>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</si>
  <si>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</si>
  <si>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</si>
  <si>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</si>
  <si>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</si>
  <si>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</si>
  <si>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</si>
  <si>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</si>
  <si>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</si>
  <si>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</si>
  <si>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</si>
  <si>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</si>
  <si>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</si>
  <si>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</si>
  <si>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</si>
  <si>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</si>
  <si>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</si>
  <si>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</si>
  <si>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</si>
  <si>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</si>
  <si>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</si>
  <si>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</si>
  <si>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</si>
  <si>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</si>
  <si>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</si>
  <si>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</si>
  <si>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</si>
  <si>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</si>
  <si>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</si>
  <si>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</si>
  <si>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</si>
  <si>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</si>
  <si>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</si>
  <si>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</si>
  <si>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</si>
  <si>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</si>
  <si>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</si>
  <si>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</si>
  <si>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</si>
  <si>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</si>
  <si>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</si>
  <si>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</si>
  <si>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</si>
  <si>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</si>
  <si>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</si>
  <si>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</si>
  <si>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</si>
  <si>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</si>
  <si>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</si>
  <si>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</si>
  <si>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</si>
  <si>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</si>
  <si>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</si>
  <si>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</si>
  <si>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</si>
  <si>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</si>
  <si>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</si>
  <si>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</si>
  <si>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</si>
  <si>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</si>
  <si>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</si>
  <si>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</si>
  <si>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</si>
  <si>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</si>
  <si>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</si>
  <si>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</si>
  <si>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</si>
  <si>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</si>
  <si>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</si>
  <si>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</si>
  <si>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</si>
  <si>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</si>
  <si>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</si>
  <si>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</si>
  <si>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</si>
  <si>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</si>
  <si>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</si>
  <si>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</si>
  <si>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</si>
  <si>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</si>
  <si>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</si>
  <si>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</si>
  <si>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</si>
  <si>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</si>
  <si>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</si>
  <si>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</si>
  <si>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</si>
  <si>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</si>
  <si>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</si>
  <si>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</si>
  <si>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</si>
  <si>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</si>
  <si>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</si>
  <si>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</si>
  <si>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</si>
  <si>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</si>
  <si>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</si>
  <si>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</si>
  <si>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</si>
  <si>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</si>
  <si>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</si>
  <si>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</si>
  <si>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</si>
  <si>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</si>
  <si>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</si>
  <si>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</si>
  <si>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</si>
  <si>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</si>
  <si>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</si>
  <si>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</si>
  <si>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</si>
  <si>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</si>
  <si>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</si>
  <si>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</si>
  <si>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</si>
  <si>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</si>
  <si>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</si>
  <si>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</si>
  <si>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</si>
  <si>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</si>
  <si>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</si>
  <si>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</si>
  <si>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</si>
  <si>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</si>
  <si>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</si>
  <si>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</si>
  <si>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</si>
  <si>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</si>
  <si>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</si>
  <si>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</si>
  <si>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</si>
  <si>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</si>
  <si>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</si>
  <si>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</si>
  <si>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</si>
  <si>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</si>
  <si>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</si>
  <si>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</si>
  <si>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</si>
  <si>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</si>
  <si>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</si>
  <si>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</si>
  <si>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</si>
  <si>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</si>
  <si>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</si>
  <si>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</si>
  <si>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</si>
  <si>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</si>
  <si>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</si>
  <si>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</si>
  <si>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</si>
  <si>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</si>
  <si>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</si>
  <si>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</si>
  <si>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</si>
  <si>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</si>
  <si>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</si>
  <si>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</si>
  <si>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</si>
  <si>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</si>
  <si>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</si>
  <si>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</si>
  <si>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</si>
  <si>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</si>
  <si>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</si>
  <si>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</si>
  <si>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</si>
  <si>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</si>
  <si>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</si>
  <si>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</si>
  <si>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</si>
  <si>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</si>
  <si>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</si>
  <si>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</si>
  <si>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</si>
  <si>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</si>
  <si>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</si>
  <si>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</si>
  <si>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</si>
  <si>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</si>
  <si>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</si>
  <si>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</si>
  <si>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</si>
  <si>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</si>
  <si>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</si>
  <si>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</si>
  <si>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</si>
  <si>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</si>
  <si>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</si>
  <si>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</si>
  <si>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</si>
  <si>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</si>
  <si>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</si>
  <si>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</si>
  <si>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</si>
  <si>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</si>
  <si>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</si>
  <si>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</si>
  <si>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</si>
  <si>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</si>
  <si>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</si>
  <si>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</si>
  <si>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</si>
  <si>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</si>
  <si>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</si>
  <si>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</si>
  <si>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</si>
  <si>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</si>
  <si>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</si>
  <si>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</si>
  <si>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</si>
  <si>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</si>
  <si>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</si>
  <si>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</si>
  <si>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</si>
  <si>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</si>
  <si>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</si>
  <si>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</si>
  <si>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</si>
  <si>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</si>
  <si>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</si>
  <si>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</si>
  <si>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</si>
  <si>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</si>
  <si>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</si>
  <si>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</si>
  <si>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</si>
  <si>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</si>
  <si>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</si>
  <si>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</si>
  <si>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</si>
  <si>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</si>
  <si>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</si>
  <si>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</si>
  <si>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</si>
  <si>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</si>
  <si>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</si>
  <si>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</si>
  <si>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</si>
  <si>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</si>
  <si>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</si>
  <si>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</si>
  <si>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</si>
  <si>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</si>
  <si>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</si>
  <si>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</si>
  <si>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</si>
  <si>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</si>
  <si>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</si>
  <si>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</si>
  <si>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</si>
  <si>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</si>
  <si>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</si>
  <si>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</si>
  <si>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</si>
  <si>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</si>
  <si>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</si>
  <si>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</si>
  <si>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</si>
  <si>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</si>
  <si>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</si>
  <si>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</si>
  <si>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</si>
  <si>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</si>
  <si>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</si>
  <si>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</si>
  <si>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</si>
  <si>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</si>
  <si>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</si>
  <si>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</si>
  <si>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</si>
  <si>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</si>
  <si>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</si>
  <si>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</si>
  <si>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</si>
  <si>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</si>
  <si>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</si>
  <si>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</si>
  <si>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</si>
  <si>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</si>
  <si>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</si>
  <si>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</si>
  <si>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</si>
  <si>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</si>
  <si>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</si>
  <si>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</si>
  <si>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</si>
  <si>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</si>
  <si>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</si>
  <si>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</si>
  <si>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</si>
  <si>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</si>
  <si>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</si>
  <si>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</si>
  <si>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</si>
  <si>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</si>
  <si>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</si>
  <si>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</si>
  <si>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</si>
  <si>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</si>
  <si>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</si>
  <si>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</si>
  <si>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</si>
  <si>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</si>
  <si>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</si>
  <si>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</si>
  <si>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</si>
  <si>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</si>
  <si>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</si>
  <si>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</si>
  <si>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</si>
  <si>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</si>
  <si>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</si>
  <si>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</si>
  <si>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</si>
  <si>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</si>
  <si>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</si>
  <si>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</si>
  <si>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</si>
  <si>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</si>
  <si>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</si>
  <si>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</si>
  <si>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</si>
  <si>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</si>
  <si>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</si>
  <si>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</si>
  <si>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</si>
  <si>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</si>
  <si>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</si>
  <si>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</si>
  <si>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</si>
  <si>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</si>
  <si>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</si>
  <si>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</si>
  <si>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</si>
  <si>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</si>
  <si>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</si>
  <si>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</si>
  <si>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</si>
  <si>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</si>
  <si>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</si>
  <si>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</si>
  <si>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</si>
  <si>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</si>
  <si>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</si>
  <si>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</si>
  <si>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</si>
  <si>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</si>
  <si>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</si>
  <si>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</si>
  <si>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</si>
  <si>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</si>
  <si>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</si>
  <si>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</si>
  <si>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</si>
  <si>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</si>
  <si>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</si>
  <si>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</si>
  <si>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</si>
  <si>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</si>
  <si>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</si>
  <si>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</si>
  <si>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</si>
  <si>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</si>
  <si>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</si>
  <si>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</si>
  <si>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</si>
  <si>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</si>
  <si>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</si>
  <si>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</si>
  <si>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</si>
  <si>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</si>
  <si>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</si>
  <si>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</si>
  <si>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</si>
  <si>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</si>
  <si>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</si>
  <si>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</si>
  <si>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</si>
  <si>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</si>
  <si>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</si>
  <si>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</si>
  <si>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</si>
  <si>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</si>
  <si>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</si>
  <si>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</si>
  <si>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</si>
  <si>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</si>
  <si>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</si>
  <si>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</si>
  <si>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</si>
  <si>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</si>
  <si>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</si>
  <si>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</si>
  <si>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</si>
  <si>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</si>
  <si>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</si>
  <si>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</si>
  <si>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</si>
  <si>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</si>
  <si>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</si>
  <si>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</si>
  <si>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</si>
  <si>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</si>
  <si>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</si>
  <si>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</si>
  <si>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</si>
  <si>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</si>
  <si>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</si>
  <si>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</si>
  <si>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</si>
  <si>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</si>
  <si>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</si>
  <si>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</si>
  <si>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</si>
  <si>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</si>
  <si>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</si>
  <si>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</si>
  <si>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</si>
  <si>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</si>
  <si>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</si>
  <si>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</si>
  <si>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</si>
  <si>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</si>
  <si>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</si>
  <si>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</si>
  <si>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</si>
  <si>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</si>
  <si>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</si>
  <si>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</si>
  <si>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</si>
  <si>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</si>
  <si>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</si>
  <si>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</si>
  <si>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</si>
  <si>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</si>
  <si>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</si>
  <si>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</si>
  <si>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</si>
  <si>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</si>
  <si>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</si>
  <si>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</si>
  <si>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</si>
  <si>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</si>
  <si>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</si>
  <si>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</si>
  <si>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</si>
  <si>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</si>
  <si>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</si>
  <si>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</si>
  <si>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</si>
  <si>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</si>
  <si>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</si>
  <si>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</si>
  <si>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</si>
  <si>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</si>
  <si>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</si>
  <si>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</si>
  <si>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</si>
  <si>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</si>
  <si>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</si>
  <si>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</si>
  <si>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</si>
  <si>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</si>
  <si>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</si>
  <si>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</si>
  <si>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</si>
  <si>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</si>
  <si>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</si>
  <si>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</si>
  <si>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</si>
  <si>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</si>
  <si>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</si>
  <si>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</si>
  <si>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</si>
  <si>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</si>
  <si>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</si>
  <si>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</si>
  <si>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</si>
  <si>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</si>
  <si>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</si>
  <si>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</si>
  <si>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</si>
  <si>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</si>
  <si>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</si>
  <si>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</si>
  <si>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</si>
  <si>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</si>
  <si>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</si>
  <si>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</si>
  <si>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</si>
  <si>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</si>
  <si>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</si>
  <si>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</si>
  <si>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</si>
  <si>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</si>
  <si>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</si>
  <si>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</si>
  <si>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</si>
  <si>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</si>
  <si>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</si>
  <si>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</si>
  <si>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</si>
  <si>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</si>
  <si>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</si>
  <si>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</si>
  <si>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</si>
  <si>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</si>
  <si>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</si>
  <si>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</si>
  <si>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</si>
  <si>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</si>
  <si>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</si>
  <si>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</si>
  <si>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</si>
  <si>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</si>
  <si>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</si>
  <si>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</si>
  <si>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</si>
  <si>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</si>
  <si>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</si>
  <si>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</si>
  <si>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</si>
  <si>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</si>
  <si>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</si>
  <si>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</si>
  <si>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</si>
  <si>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</si>
  <si>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</si>
  <si>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</si>
  <si>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</si>
  <si>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</si>
  <si>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</si>
  <si>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</si>
  <si>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</si>
  <si>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</si>
  <si>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</si>
  <si>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</si>
  <si>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</si>
  <si>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</si>
  <si>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</si>
  <si>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</si>
  <si>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</si>
  <si>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</si>
  <si>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</si>
  <si>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</si>
  <si>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</si>
  <si>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</si>
  <si>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</si>
  <si>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</si>
  <si>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</si>
  <si>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</si>
  <si>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</si>
  <si>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</si>
  <si>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</si>
  <si>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</si>
  <si>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</si>
  <si>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</si>
  <si>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</si>
  <si>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</si>
  <si>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</si>
  <si>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</si>
  <si>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</si>
  <si>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</si>
  <si>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</si>
  <si>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</si>
  <si>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</si>
  <si>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</si>
  <si>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</si>
  <si>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</si>
  <si>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</si>
  <si>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</si>
  <si>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</si>
  <si>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</si>
  <si>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</si>
  <si>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</si>
  <si>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</si>
  <si>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</si>
  <si>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</si>
  <si>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</si>
  <si>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</si>
  <si>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</si>
  <si>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</si>
  <si>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</si>
  <si>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</si>
  <si>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</si>
  <si>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</si>
  <si>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</si>
  <si>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</si>
  <si>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</si>
  <si>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</si>
  <si>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</si>
  <si>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</si>
  <si>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</si>
  <si>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</si>
  <si>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</si>
  <si>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</si>
  <si>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</si>
  <si>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</si>
  <si>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</si>
  <si>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</si>
  <si>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</si>
  <si>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</si>
  <si>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</si>
  <si>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</si>
  <si>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</si>
  <si>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</si>
  <si>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</si>
  <si>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</si>
  <si>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</si>
  <si>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</si>
  <si>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</si>
  <si>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</si>
  <si>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</si>
  <si>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</si>
  <si>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</si>
  <si>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</si>
  <si>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</si>
  <si>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</si>
  <si>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</si>
  <si>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</si>
  <si>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</si>
  <si>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</si>
  <si>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</si>
  <si>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</si>
  <si>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</si>
  <si>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</si>
  <si>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</si>
  <si>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</si>
  <si>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</si>
  <si>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</si>
  <si>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</si>
  <si>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</si>
  <si>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</si>
  <si>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</si>
  <si>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</si>
  <si>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</si>
  <si>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</si>
  <si>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</si>
  <si>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</si>
  <si>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</si>
  <si>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</si>
  <si>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</si>
  <si>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</si>
  <si>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</si>
  <si>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</si>
  <si>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</si>
  <si>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</si>
  <si>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</si>
  <si>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</si>
  <si>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</si>
  <si>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</si>
  <si>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</si>
  <si>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</si>
  <si>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</si>
  <si>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</si>
  <si>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</si>
  <si>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</si>
  <si>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</si>
  <si>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</si>
  <si>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</si>
  <si>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</si>
  <si>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</si>
  <si>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</si>
  <si>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</si>
  <si>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</si>
  <si>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</si>
  <si>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</si>
  <si>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</si>
  <si>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</si>
  <si>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</si>
  <si>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</si>
  <si>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</si>
  <si>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</si>
  <si>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</si>
  <si>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</si>
  <si>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</si>
  <si>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</si>
  <si>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</si>
  <si>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</si>
  <si>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</si>
  <si>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</si>
  <si>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</si>
  <si>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</si>
  <si>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</si>
  <si>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</si>
  <si>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</si>
  <si>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</si>
  <si>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</si>
  <si>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</si>
  <si>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</si>
  <si>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</si>
  <si>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</si>
  <si>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</si>
  <si>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</si>
  <si>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</si>
  <si>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</si>
  <si>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</si>
  <si>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</si>
  <si>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</si>
  <si>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</si>
  <si>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</si>
  <si>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</si>
  <si>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</si>
  <si>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</si>
  <si>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</si>
  <si>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</si>
  <si>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</si>
  <si>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</si>
  <si>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</si>
  <si>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</si>
  <si>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</si>
  <si>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</si>
  <si>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</si>
  <si>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</si>
  <si>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</si>
  <si>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</si>
  <si>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</si>
  <si>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</si>
  <si>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</si>
  <si>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</si>
  <si>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</si>
  <si>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</si>
  <si>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</si>
  <si>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</si>
  <si>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</si>
  <si>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</si>
  <si>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</si>
  <si>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</si>
  <si>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</si>
  <si>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</si>
  <si>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</si>
  <si>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</si>
  <si>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</si>
  <si>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</si>
  <si>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</si>
  <si>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</si>
  <si>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</si>
  <si>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</si>
  <si>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</si>
  <si>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</si>
  <si>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</si>
  <si>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</si>
  <si>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</si>
  <si>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</si>
  <si>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</si>
  <si>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</si>
  <si>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</si>
  <si>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</si>
  <si>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</si>
  <si>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</si>
  <si>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</si>
  <si>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</si>
  <si>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</si>
  <si>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</si>
  <si>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</si>
  <si>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</si>
  <si>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</si>
  <si>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</si>
  <si>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</si>
  <si>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</si>
  <si>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</si>
  <si>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</si>
  <si>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</si>
  <si>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</si>
  <si>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</si>
  <si>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</si>
  <si>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</si>
  <si>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</si>
  <si>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</si>
  <si>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</si>
  <si>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</si>
  <si>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</si>
  <si>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</si>
  <si>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</si>
  <si>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</si>
  <si>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</si>
  <si>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</si>
  <si>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</si>
  <si>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</si>
  <si>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</si>
  <si>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</si>
  <si>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</si>
  <si>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</si>
  <si>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</si>
  <si>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</si>
  <si>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</si>
  <si>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</si>
  <si>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</si>
  <si>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</si>
  <si>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</si>
  <si>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</si>
  <si>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</si>
  <si>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</si>
  <si>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</si>
  <si>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</si>
  <si>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</si>
  <si>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</si>
  <si>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</si>
  <si>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</si>
  <si>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</si>
  <si>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</si>
  <si>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</si>
  <si>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</si>
  <si>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</si>
  <si>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</si>
  <si>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</si>
  <si>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</si>
  <si>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</si>
  <si>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</si>
  <si>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</si>
  <si>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</si>
  <si>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</si>
  <si>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</si>
  <si>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</si>
  <si>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</si>
  <si>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</si>
  <si>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</si>
  <si>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</si>
  <si>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</si>
  <si>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</si>
  <si>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</si>
  <si>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</si>
  <si>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</si>
  <si>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</si>
  <si>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</si>
  <si>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</si>
  <si>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</si>
  <si>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</si>
  <si>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</si>
  <si>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</si>
  <si>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</si>
  <si>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</si>
  <si>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</si>
  <si>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</si>
  <si>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</si>
  <si>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</si>
  <si>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</si>
  <si>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</si>
  <si>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</si>
  <si>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</si>
  <si>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</si>
  <si>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</si>
  <si>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</si>
  <si>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</si>
  <si>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</si>
  <si>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</si>
  <si>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</si>
  <si>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</si>
  <si>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</si>
  <si>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</si>
  <si>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</si>
  <si>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</si>
  <si>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</si>
  <si>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</si>
  <si>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</si>
  <si>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</si>
  <si>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</si>
  <si>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</si>
  <si>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</si>
  <si>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</si>
  <si>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</si>
  <si>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</si>
  <si>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</si>
  <si>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</si>
  <si>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</si>
  <si>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</si>
  <si>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</si>
  <si>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</si>
  <si>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</si>
  <si>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</si>
  <si>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</si>
  <si>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</si>
  <si>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</si>
  <si>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</si>
  <si>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</si>
  <si>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</si>
  <si>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</si>
  <si>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</si>
  <si>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</si>
  <si>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</si>
  <si>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</si>
  <si>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</si>
  <si>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</si>
  <si>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</si>
  <si>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</si>
  <si>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</si>
  <si>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</si>
  <si>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</si>
  <si>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</si>
  <si>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</si>
  <si>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</si>
  <si>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</si>
  <si>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</si>
  <si>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</si>
  <si>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</si>
  <si>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</si>
  <si>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</si>
  <si>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</si>
  <si>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</si>
  <si>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</si>
  <si>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</si>
  <si>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</si>
  <si>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</si>
  <si>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</si>
  <si>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</si>
  <si>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</si>
  <si>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</si>
  <si>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</si>
  <si>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</si>
  <si>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</si>
  <si>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</si>
  <si>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</si>
  <si>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</si>
  <si>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</si>
  <si>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</si>
  <si>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</si>
  <si>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</si>
  <si>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</si>
  <si>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</si>
  <si>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</si>
  <si>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</si>
  <si>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</si>
  <si>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</si>
  <si>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</si>
  <si>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</si>
  <si>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</si>
  <si>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</si>
  <si>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</si>
  <si>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</si>
  <si>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</si>
  <si>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</si>
  <si>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</si>
  <si>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</si>
  <si>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</si>
  <si>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</si>
  <si>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</si>
  <si>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</si>
  <si>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</si>
  <si>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</si>
  <si>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</si>
  <si>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</si>
  <si>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</si>
  <si>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</si>
  <si>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</si>
  <si>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</si>
  <si>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</si>
  <si>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</si>
  <si>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</si>
  <si>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</si>
  <si>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</si>
  <si>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</si>
  <si>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</si>
  <si>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</si>
  <si>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</si>
  <si>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</si>
  <si>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</si>
  <si>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</si>
  <si>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</si>
  <si>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</si>
  <si>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</si>
  <si>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</si>
  <si>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</si>
  <si>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</si>
  <si>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</si>
  <si>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</si>
  <si>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</si>
  <si>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</si>
  <si>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</si>
  <si>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</si>
  <si>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</si>
  <si>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</si>
  <si>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</si>
  <si>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</si>
  <si>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</si>
  <si>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</si>
  <si>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</si>
  <si>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</si>
  <si>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</si>
  <si>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</si>
  <si>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</si>
  <si>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</si>
  <si>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</si>
  <si>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</si>
  <si>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</si>
  <si>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</si>
  <si>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</si>
  <si>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</si>
  <si>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</si>
  <si>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</si>
  <si>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</si>
  <si>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</si>
  <si>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</si>
  <si>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</si>
  <si>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</si>
  <si>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</si>
  <si>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</si>
  <si>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</si>
  <si>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</si>
  <si>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</si>
  <si>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</si>
  <si>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</si>
  <si>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</si>
  <si>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</si>
  <si>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</si>
  <si>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</si>
  <si>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</si>
  <si>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</si>
  <si>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</si>
  <si>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</si>
  <si>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</si>
  <si>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</si>
  <si>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</si>
  <si>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</si>
  <si>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</si>
  <si>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</si>
  <si>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</si>
  <si>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</si>
  <si>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</si>
  <si>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</si>
  <si>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</si>
  <si>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</si>
  <si>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</si>
  <si>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</si>
  <si>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</si>
  <si>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</si>
  <si>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</si>
  <si>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</si>
  <si>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</si>
  <si>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</si>
  <si>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</si>
  <si>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</si>
  <si>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</si>
  <si>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</si>
  <si>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</si>
  <si>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</si>
  <si>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</si>
  <si>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</si>
  <si>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</si>
  <si>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</si>
  <si>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</si>
  <si>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</si>
  <si>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</si>
  <si>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</si>
  <si>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</si>
  <si>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</si>
  <si>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</si>
  <si>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</si>
  <si>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</si>
  <si>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</si>
  <si>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</si>
  <si>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</si>
  <si>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</si>
  <si>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</si>
  <si>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</si>
  <si>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</si>
  <si>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</si>
  <si>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</si>
  <si>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</si>
  <si>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</si>
  <si>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</si>
  <si>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</si>
  <si>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</si>
  <si>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</si>
  <si>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</si>
  <si>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</si>
  <si>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</si>
  <si>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</si>
  <si>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</si>
  <si>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</si>
  <si>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</si>
  <si>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</si>
  <si>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</si>
  <si>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</si>
  <si>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</si>
  <si>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</si>
  <si>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</si>
  <si>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</si>
  <si>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</si>
  <si>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</si>
  <si>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</si>
  <si>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</si>
  <si>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</si>
  <si>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</si>
  <si>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</si>
  <si>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</si>
  <si>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</si>
  <si>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</si>
  <si>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</si>
  <si>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</si>
  <si>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</si>
  <si>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</si>
  <si>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</si>
  <si>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</si>
  <si>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</si>
  <si>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</si>
  <si>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</si>
  <si>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</si>
  <si>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</si>
  <si>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</si>
  <si>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</si>
  <si>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</si>
  <si>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</si>
  <si>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</si>
  <si>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</si>
  <si>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</si>
  <si>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</si>
  <si>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</si>
  <si>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</si>
  <si>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</si>
  <si>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</si>
  <si>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</si>
  <si>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</si>
  <si>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</si>
  <si>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</si>
  <si>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</si>
  <si>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</si>
  <si>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</si>
  <si>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</si>
  <si>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</si>
  <si>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</si>
  <si>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</si>
  <si>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</si>
  <si>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</si>
  <si>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</si>
  <si>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</si>
  <si>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</si>
  <si>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</si>
  <si>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</si>
  <si>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</si>
  <si>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</si>
  <si>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</si>
  <si>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</si>
  <si>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</si>
  <si>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</si>
  <si>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</si>
  <si>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</si>
  <si>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</si>
  <si>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</si>
  <si>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</si>
  <si>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</si>
  <si>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</si>
  <si>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</si>
  <si>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</si>
  <si>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</si>
  <si>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</si>
  <si>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</si>
  <si>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</si>
  <si>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</si>
  <si>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</si>
  <si>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</si>
  <si>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</si>
  <si>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</si>
  <si>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</si>
  <si>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</si>
  <si>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</si>
  <si>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</si>
  <si>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</si>
  <si>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</si>
  <si>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</si>
  <si>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</si>
  <si>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</si>
  <si>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</si>
  <si>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</si>
  <si>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</si>
  <si>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</si>
  <si>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</si>
  <si>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</si>
  <si>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</si>
  <si>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</si>
  <si>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</si>
  <si>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</si>
  <si>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</si>
  <si>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</si>
  <si>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</si>
  <si>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</si>
  <si>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</si>
  <si>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</si>
  <si>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</si>
  <si>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</si>
  <si>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</si>
  <si>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</si>
  <si>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</si>
  <si>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</si>
  <si>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</si>
  <si>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</si>
  <si>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</si>
  <si>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</si>
  <si>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</si>
  <si>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</si>
  <si>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</si>
  <si>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</si>
  <si>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</si>
  <si>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</si>
  <si>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</si>
  <si>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</si>
  <si>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</si>
  <si>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</si>
  <si>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</si>
  <si>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</si>
  <si>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</si>
  <si>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</si>
  <si>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</si>
  <si>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</si>
  <si>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</si>
  <si>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</si>
  <si>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</si>
  <si>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</si>
  <si>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</si>
  <si>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</si>
  <si>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</si>
  <si>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</si>
  <si>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</si>
  <si>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</si>
  <si>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</si>
  <si>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</si>
  <si>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</si>
  <si>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</si>
  <si>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</si>
  <si>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</si>
  <si>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</si>
  <si>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</si>
  <si>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</si>
  <si>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</si>
  <si>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</si>
  <si>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</si>
  <si>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</si>
  <si>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</si>
  <si>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</si>
  <si>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</si>
  <si>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</si>
  <si>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</si>
  <si>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</si>
  <si>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</si>
  <si>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</si>
  <si>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</si>
  <si>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</si>
  <si>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</si>
  <si>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</si>
  <si>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</si>
  <si>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</si>
  <si>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</si>
  <si>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</si>
  <si>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</si>
  <si>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</si>
  <si>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</si>
  <si>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</si>
  <si>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</si>
  <si>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</si>
  <si>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</si>
  <si>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</si>
  <si>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</si>
  <si>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</si>
  <si>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</si>
  <si>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</si>
  <si>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</si>
  <si>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</si>
  <si>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</si>
  <si>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</si>
  <si>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</si>
  <si>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</si>
  <si>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</si>
  <si>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</si>
  <si>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</si>
  <si>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</si>
  <si>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</si>
  <si>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</si>
  <si>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</si>
  <si>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</si>
  <si>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</si>
  <si>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</si>
  <si>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</si>
  <si>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</si>
  <si>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</si>
  <si>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</si>
  <si>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</si>
  <si>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</si>
  <si>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</si>
  <si>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</si>
  <si>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</si>
  <si>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</si>
  <si>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</si>
  <si>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</si>
  <si>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</si>
  <si>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</si>
  <si>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</si>
  <si>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</si>
  <si>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</si>
  <si>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</si>
  <si>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</si>
  <si>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</si>
  <si>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</si>
  <si>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</si>
  <si>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</si>
  <si>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</si>
  <si>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</si>
  <si>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</si>
  <si>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</si>
  <si>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</si>
  <si>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</si>
  <si>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</si>
  <si>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</si>
  <si>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</si>
  <si>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</si>
  <si>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</si>
  <si>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</si>
  <si>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</si>
  <si>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</si>
  <si>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</si>
  <si>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</si>
  <si>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</si>
  <si>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</si>
  <si>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</si>
  <si>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</si>
  <si>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</si>
  <si>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</si>
  <si>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</si>
  <si>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</si>
  <si>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</si>
  <si>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</si>
  <si>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</si>
  <si>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</si>
  <si>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</si>
  <si>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</si>
  <si>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</si>
  <si>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</si>
  <si>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</si>
  <si>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</si>
  <si>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</si>
  <si>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</si>
  <si>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</si>
  <si>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</si>
  <si>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</si>
  <si>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</si>
  <si>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</si>
  <si>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</si>
  <si>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</si>
  <si>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</si>
  <si>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</si>
  <si>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</si>
  <si>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</si>
  <si>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</si>
  <si>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</si>
  <si>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</si>
  <si>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</si>
  <si>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</si>
  <si>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</si>
  <si>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</si>
  <si>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</si>
  <si>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</si>
  <si>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</si>
  <si>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</si>
  <si>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</si>
  <si>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</si>
  <si>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</si>
  <si>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</si>
  <si>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</si>
  <si>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</si>
  <si>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</si>
  <si>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</si>
  <si>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</si>
  <si>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</si>
  <si>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</si>
  <si>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</si>
  <si>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</si>
  <si>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</si>
  <si>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</si>
  <si>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</si>
  <si>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</si>
  <si>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</si>
  <si>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</si>
  <si>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</si>
  <si>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</si>
  <si>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</si>
  <si>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</si>
  <si>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</si>
  <si>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</si>
  <si>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</si>
  <si>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</si>
  <si>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</si>
  <si>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</si>
  <si>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</si>
  <si>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</si>
  <si>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</si>
  <si>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</si>
  <si>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</si>
  <si>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</si>
  <si>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</si>
  <si>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</si>
  <si>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</si>
  <si>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</si>
  <si>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</si>
  <si>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</si>
  <si>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</si>
  <si>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</si>
  <si>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</si>
  <si>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</si>
  <si>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</si>
  <si>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</si>
  <si>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</si>
  <si>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</si>
  <si>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</si>
  <si>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</si>
  <si>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</si>
  <si>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</si>
  <si>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</si>
  <si>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</si>
  <si>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</si>
  <si>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</si>
  <si>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</si>
  <si>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</si>
  <si>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</si>
  <si>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</si>
  <si>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</si>
  <si>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</si>
  <si>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</si>
  <si>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</si>
  <si>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</si>
  <si>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</si>
  <si>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</si>
  <si>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</si>
  <si>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</si>
  <si>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</si>
  <si>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</si>
  <si>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</si>
  <si>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</si>
  <si>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</si>
  <si>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</si>
  <si>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</si>
  <si>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</si>
  <si>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</si>
  <si>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</si>
  <si>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</si>
  <si>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</si>
  <si>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</si>
  <si>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</si>
  <si>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</si>
  <si>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</si>
  <si>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</si>
  <si>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</si>
  <si>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</si>
  <si>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</si>
  <si>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</si>
  <si>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</si>
  <si>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</si>
  <si>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</si>
  <si>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</si>
  <si>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</si>
  <si>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</si>
  <si>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</si>
  <si>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</si>
  <si>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</si>
  <si>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</si>
  <si>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</si>
  <si>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</si>
  <si>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</si>
  <si>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</si>
  <si>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</si>
  <si>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</si>
  <si>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</si>
  <si>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</si>
  <si>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</si>
  <si>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</si>
  <si>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</si>
  <si>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</si>
  <si>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</si>
  <si>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</si>
  <si>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</si>
  <si>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</si>
  <si>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</si>
  <si>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</si>
  <si>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</si>
  <si>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</si>
  <si>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</si>
  <si>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</si>
  <si>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</si>
  <si>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</si>
  <si>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</si>
  <si>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</si>
  <si>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</si>
  <si>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</si>
  <si>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</si>
  <si>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</si>
  <si>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</si>
  <si>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</si>
  <si>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</si>
  <si>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</si>
  <si>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</si>
  <si>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</si>
  <si>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</si>
  <si>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</si>
  <si>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</si>
  <si>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</si>
  <si>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</si>
  <si>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</si>
  <si>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</si>
  <si>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</si>
  <si>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</si>
  <si>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</si>
  <si>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</si>
  <si>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</si>
  <si>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</si>
  <si>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</si>
  <si>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</si>
  <si>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</si>
  <si>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</si>
  <si>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</si>
  <si>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</si>
  <si>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</si>
  <si>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</si>
  <si>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</si>
  <si>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</si>
  <si>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</si>
  <si>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</si>
  <si>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</si>
  <si>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</si>
  <si>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</si>
  <si>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</si>
  <si>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</si>
  <si>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</si>
  <si>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</si>
  <si>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</si>
  <si>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</si>
  <si>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</si>
  <si>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</si>
  <si>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</si>
  <si>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</si>
  <si>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</si>
  <si>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</si>
  <si>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</si>
  <si>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</si>
  <si>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</si>
  <si>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</si>
  <si>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</si>
  <si>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</si>
  <si>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</si>
  <si>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</si>
  <si>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</si>
  <si>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</si>
  <si>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</si>
  <si>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</si>
  <si>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</si>
  <si>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</si>
  <si>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</si>
  <si>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</si>
  <si>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</si>
  <si>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</si>
  <si>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</si>
  <si>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</si>
  <si>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</si>
  <si>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</si>
  <si>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</si>
  <si>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</si>
  <si>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</si>
  <si>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</si>
  <si>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</si>
  <si>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</si>
  <si>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</si>
  <si>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</si>
  <si>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</si>
  <si>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</si>
  <si>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</si>
  <si>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</si>
  <si>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</si>
  <si>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</si>
  <si>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</si>
  <si>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</si>
  <si>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</si>
  <si>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</si>
  <si>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</si>
  <si>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</si>
  <si>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</si>
  <si>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</si>
  <si>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</si>
  <si>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</si>
  <si>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</si>
  <si>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</si>
  <si>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</si>
  <si>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</si>
  <si>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</si>
  <si>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</si>
  <si>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</si>
  <si>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</si>
  <si>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</si>
  <si>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</si>
  <si>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</si>
  <si>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</si>
  <si>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</si>
  <si>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</si>
  <si>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</si>
  <si>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</si>
  <si>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</si>
  <si>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</si>
  <si>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</si>
  <si>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</si>
  <si>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</si>
  <si>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</si>
  <si>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</si>
  <si>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</si>
  <si>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</si>
  <si>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</si>
  <si>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</si>
  <si>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</si>
  <si>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</si>
  <si>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</si>
  <si>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</si>
  <si>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</si>
  <si>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</si>
  <si>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</si>
  <si>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</si>
  <si>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</si>
  <si>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</si>
  <si>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</si>
  <si>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</si>
  <si>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</si>
  <si>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</si>
  <si>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</si>
  <si>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</si>
  <si>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</si>
  <si>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</si>
  <si>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</si>
  <si>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</si>
  <si>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</si>
  <si>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</si>
  <si>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</si>
  <si>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</si>
  <si>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</si>
  <si>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</si>
  <si>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</si>
  <si>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</si>
  <si>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</si>
  <si>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</si>
  <si>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</si>
  <si>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</si>
  <si>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</si>
  <si>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</si>
  <si>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</si>
  <si>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</si>
  <si>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</si>
  <si>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</si>
  <si>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</si>
  <si>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</si>
  <si>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</si>
  <si>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</si>
  <si>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</si>
  <si>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</si>
  <si>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</si>
  <si>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</si>
  <si>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</si>
  <si>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</si>
  <si>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</si>
  <si>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</si>
  <si>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</si>
  <si>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</si>
  <si>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</si>
  <si>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</si>
  <si>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</si>
  <si>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</si>
  <si>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</si>
  <si>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</si>
  <si>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</si>
  <si>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</si>
  <si>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</si>
  <si>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</si>
  <si>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</si>
  <si>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</si>
  <si>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</si>
  <si>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</si>
  <si>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</si>
  <si>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</si>
  <si>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</si>
  <si>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</si>
  <si>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</si>
  <si>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</si>
  <si>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</si>
  <si>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</si>
  <si>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</si>
  <si>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</si>
  <si>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</si>
  <si>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</si>
  <si>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</si>
  <si>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</si>
  <si>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</si>
  <si>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</si>
  <si>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</si>
  <si>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</si>
  <si>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</si>
  <si>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</si>
  <si>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</si>
  <si>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</si>
  <si>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</si>
  <si>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</si>
  <si>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</si>
  <si>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</si>
  <si>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</si>
  <si>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</si>
  <si>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</si>
  <si>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</si>
  <si>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</si>
  <si>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</si>
  <si>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</si>
  <si>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</si>
  <si>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</si>
  <si>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</si>
  <si>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</si>
  <si>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</si>
  <si>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</si>
  <si>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</si>
  <si>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</si>
  <si>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</si>
  <si>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</si>
  <si>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</si>
  <si>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</si>
  <si>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</si>
  <si>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</si>
  <si>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</si>
  <si>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</si>
  <si>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</si>
  <si>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</si>
  <si>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</si>
  <si>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</si>
  <si>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</si>
  <si>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</si>
  <si>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</si>
  <si>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</si>
  <si>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</si>
  <si>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</si>
  <si>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</si>
  <si>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</si>
  <si>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</si>
  <si>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</si>
  <si>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</si>
  <si>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</si>
  <si>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</si>
  <si>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</si>
  <si>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</si>
  <si>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</si>
  <si>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</si>
  <si>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</si>
  <si>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</si>
  <si>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</si>
  <si>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</si>
  <si>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</si>
  <si>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</si>
  <si>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</si>
  <si>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</si>
  <si>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</si>
  <si>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</si>
  <si>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</si>
  <si>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</si>
  <si>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</si>
  <si>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</si>
  <si>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</si>
  <si>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</si>
  <si>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</si>
  <si>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</si>
  <si>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</si>
  <si>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</si>
  <si>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</si>
  <si>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</si>
  <si>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</si>
  <si>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</si>
  <si>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</si>
  <si>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</si>
  <si>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</si>
  <si>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</si>
  <si>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</si>
  <si>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</si>
  <si>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</si>
  <si>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</si>
  <si>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</si>
  <si>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</si>
  <si>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</si>
  <si>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</si>
  <si>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</si>
  <si>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</si>
  <si>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</si>
  <si>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</si>
  <si>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</si>
  <si>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</si>
  <si>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</si>
  <si>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</si>
  <si>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</si>
  <si>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</si>
  <si>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</si>
  <si>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</si>
  <si>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</si>
  <si>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</si>
  <si>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</si>
  <si>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</si>
  <si>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</si>
  <si>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</si>
  <si>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</si>
  <si>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</si>
  <si>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</si>
  <si>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</si>
  <si>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</si>
  <si>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</si>
  <si>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</si>
  <si>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</si>
  <si>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</si>
  <si>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</si>
  <si>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</si>
  <si>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</si>
  <si>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</si>
  <si>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</si>
  <si>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</si>
  <si>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</si>
  <si>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</si>
  <si>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</si>
  <si>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</si>
  <si>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</si>
  <si>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</si>
  <si>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</si>
  <si>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</si>
  <si>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</si>
  <si>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</si>
  <si>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</si>
  <si>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</si>
  <si>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</si>
  <si>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</si>
  <si>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</si>
  <si>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</si>
  <si>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</si>
  <si>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</si>
  <si>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</si>
  <si>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</si>
  <si>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</si>
  <si>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</si>
  <si>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</si>
  <si>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</si>
  <si>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</si>
  <si>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</si>
  <si>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</si>
  <si>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</si>
  <si>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</si>
  <si>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</si>
  <si>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</si>
  <si>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</si>
  <si>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</si>
  <si>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</si>
  <si>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</si>
  <si>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</si>
  <si>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</si>
  <si>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</si>
  <si>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</si>
  <si>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</si>
  <si>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</si>
  <si>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</si>
  <si>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</si>
  <si>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</si>
  <si>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</si>
  <si>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</si>
  <si>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</si>
  <si>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</si>
  <si>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</si>
  <si>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</si>
  <si>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</si>
  <si>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</si>
  <si>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</si>
  <si>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</si>
  <si>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</si>
  <si>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</si>
  <si>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</si>
  <si>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</si>
  <si>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</si>
  <si>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</si>
  <si>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</si>
  <si>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</si>
  <si>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</si>
  <si>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</si>
  <si>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</si>
  <si>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</si>
  <si>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</si>
  <si>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</si>
  <si>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</si>
  <si>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</si>
  <si>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</si>
  <si>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</si>
  <si>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</si>
  <si>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</si>
  <si>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</si>
  <si>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</si>
  <si>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</si>
  <si>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</si>
  <si>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</si>
  <si>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</si>
  <si>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</si>
  <si>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</si>
  <si>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</si>
  <si>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</si>
  <si>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</si>
  <si>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</si>
  <si>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</si>
  <si>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</si>
  <si>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</si>
  <si>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</si>
  <si>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</si>
  <si>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</si>
  <si>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</si>
  <si>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</si>
  <si>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</si>
  <si>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</si>
  <si>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</si>
  <si>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</si>
  <si>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</si>
  <si>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</si>
  <si>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</si>
  <si>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</si>
  <si>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</si>
  <si>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</si>
  <si>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</si>
  <si>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</si>
  <si>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</si>
  <si>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</si>
  <si>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</si>
  <si>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</si>
  <si>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</si>
  <si>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</si>
  <si>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</si>
  <si>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</si>
  <si>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</si>
  <si>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</si>
  <si>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</si>
  <si>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</si>
  <si>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</si>
  <si>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</si>
  <si>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</si>
  <si>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</si>
  <si>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</si>
  <si>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</si>
  <si>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</si>
  <si>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</si>
  <si>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</si>
  <si>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</si>
  <si>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</si>
  <si>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</si>
  <si>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</si>
  <si>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</si>
  <si>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</si>
  <si>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</si>
  <si>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</si>
  <si>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</si>
  <si>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</si>
  <si>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</si>
  <si>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</si>
  <si>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</si>
  <si>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</si>
  <si>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</si>
  <si>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</si>
  <si>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</si>
  <si>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</si>
  <si>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</si>
  <si>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</si>
  <si>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</si>
  <si>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</si>
  <si>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</si>
  <si>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</si>
  <si>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</si>
  <si>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</si>
  <si>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</si>
  <si>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</si>
  <si>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</si>
  <si>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</si>
  <si>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</si>
  <si>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</si>
  <si>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</si>
  <si>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</si>
  <si>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</si>
  <si>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</si>
  <si>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</si>
  <si>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</si>
  <si>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</si>
  <si>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</si>
  <si>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</si>
  <si>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</si>
  <si>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</si>
  <si>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</si>
  <si>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</si>
  <si>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</si>
  <si>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</si>
  <si>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</si>
  <si>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</si>
  <si>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</si>
  <si>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</si>
  <si>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</si>
  <si>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</si>
  <si>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</si>
  <si>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</si>
  <si>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</si>
  <si>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</si>
  <si>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</si>
  <si>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</si>
  <si>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</si>
  <si>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</si>
  <si>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</si>
  <si>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</si>
  <si>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</si>
  <si>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</si>
  <si>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</si>
  <si>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</si>
  <si>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</si>
  <si>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</si>
  <si>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</si>
  <si>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</si>
  <si>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</si>
  <si>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</si>
  <si>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</si>
  <si>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</si>
  <si>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</si>
  <si>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</si>
  <si>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</si>
  <si>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</si>
  <si>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</si>
  <si>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</si>
  <si>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</si>
  <si>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</si>
  <si>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</si>
  <si>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</si>
  <si>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</si>
  <si>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</si>
  <si>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</si>
  <si>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</si>
  <si>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</si>
  <si>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</si>
  <si>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</si>
  <si>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</si>
  <si>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</si>
  <si>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</si>
  <si>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</si>
  <si>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</si>
  <si>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</si>
  <si>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</si>
  <si>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</si>
  <si>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</si>
  <si>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</si>
  <si>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</si>
  <si>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</si>
  <si>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</si>
  <si>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</si>
  <si>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</si>
  <si>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</si>
  <si>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</si>
  <si>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</si>
  <si>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</si>
  <si>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</si>
  <si>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</si>
  <si>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</si>
  <si>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</si>
  <si>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</si>
  <si>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</si>
  <si>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</si>
  <si>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</si>
  <si>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</si>
  <si>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</si>
  <si>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</si>
  <si>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</si>
  <si>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</si>
  <si>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</si>
  <si>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</si>
  <si>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</si>
  <si>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</si>
  <si>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</si>
  <si>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</si>
  <si>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</si>
  <si>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</si>
  <si>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</si>
  <si>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</si>
  <si>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</si>
  <si>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</si>
  <si>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</si>
  <si>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</si>
  <si>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</si>
  <si>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</si>
  <si>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</si>
  <si>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</si>
  <si>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</si>
  <si>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</si>
  <si>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</si>
  <si>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</si>
  <si>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</si>
  <si>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</si>
  <si>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</si>
  <si>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</si>
  <si>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</si>
  <si>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</si>
  <si>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</si>
  <si>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</si>
  <si>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</si>
  <si>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</si>
  <si>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</si>
  <si>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</si>
  <si>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</si>
  <si>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</si>
  <si>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</si>
  <si>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</si>
  <si>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</si>
  <si>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</si>
  <si>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</si>
  <si>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</si>
  <si>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</si>
  <si>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</si>
  <si>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</si>
  <si>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</si>
  <si>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</si>
  <si>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</si>
  <si>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</si>
  <si>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</si>
  <si>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</si>
  <si>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</si>
  <si>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</si>
  <si>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</si>
  <si>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</si>
  <si>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</si>
  <si>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</si>
  <si>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</si>
  <si>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</si>
  <si>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</si>
  <si>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</si>
  <si>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</si>
  <si>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</si>
  <si>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</si>
  <si>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</si>
  <si>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</si>
  <si>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</si>
  <si>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</si>
  <si>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</si>
  <si>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</si>
  <si>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</si>
  <si>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</si>
  <si>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</si>
  <si>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</si>
  <si>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</si>
  <si>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</si>
  <si>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</si>
  <si>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</si>
  <si>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</si>
  <si>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</si>
  <si>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</si>
  <si>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</si>
  <si>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</si>
  <si>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</si>
  <si>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</si>
  <si>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</si>
  <si>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</si>
  <si>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</si>
  <si>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</si>
  <si>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</si>
  <si>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</si>
  <si>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</si>
  <si>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</si>
  <si>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</si>
  <si>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</si>
  <si>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</si>
  <si>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</si>
  <si>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</si>
  <si>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</si>
  <si>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</si>
  <si>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</si>
  <si>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</si>
  <si>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</si>
  <si>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</si>
  <si>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</si>
  <si>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</si>
  <si>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</si>
  <si>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</si>
  <si>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</si>
  <si>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</si>
  <si>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</si>
  <si>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</si>
  <si>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</si>
  <si>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</si>
  <si>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</si>
  <si>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</si>
  <si>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</si>
  <si>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</si>
  <si>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</si>
  <si>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</si>
  <si>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</si>
  <si>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</si>
  <si>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</si>
  <si>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</si>
  <si>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</si>
  <si>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</si>
  <si>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</si>
  <si>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</si>
  <si>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</si>
  <si>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</si>
  <si>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</si>
  <si>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</si>
  <si>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</si>
  <si>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</si>
  <si>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</si>
  <si>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</si>
  <si>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</si>
  <si>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</si>
  <si>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</si>
  <si>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</si>
  <si>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</si>
  <si>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</si>
  <si>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</si>
  <si>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</si>
  <si>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</si>
  <si>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</si>
  <si>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</si>
  <si>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</si>
  <si>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</si>
  <si>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</si>
  <si>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</si>
  <si>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</si>
  <si>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</si>
  <si>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</si>
  <si>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</si>
  <si>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</si>
  <si>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</si>
  <si>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</si>
  <si>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</si>
  <si>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</si>
  <si>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</si>
  <si>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</si>
  <si>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</si>
  <si>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</si>
  <si>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</si>
  <si>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</si>
  <si>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</si>
  <si>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</si>
  <si>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</si>
  <si>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</si>
  <si>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</si>
  <si>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</si>
  <si>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</si>
  <si>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</si>
  <si>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</si>
  <si>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</si>
  <si>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</si>
  <si>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</si>
  <si>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</si>
  <si>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</si>
  <si>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</si>
  <si>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</si>
  <si>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</si>
  <si>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</si>
  <si>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</si>
  <si>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</si>
  <si>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</si>
  <si>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</si>
  <si>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</si>
  <si>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</si>
  <si>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</si>
  <si>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</si>
  <si>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</si>
  <si>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</si>
  <si>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</si>
  <si>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</si>
  <si>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</si>
  <si>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</si>
  <si>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</si>
  <si>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</si>
  <si>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</si>
  <si>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</si>
  <si>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</si>
  <si>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</si>
  <si>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</si>
  <si>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</si>
  <si>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</si>
  <si>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</si>
  <si>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</si>
  <si>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</si>
  <si>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</si>
  <si>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</si>
  <si>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</si>
  <si>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</si>
  <si>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</si>
  <si>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</si>
  <si>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</si>
  <si>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</si>
  <si>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</si>
  <si>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</si>
  <si>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</si>
  <si>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</si>
  <si>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</si>
  <si>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</si>
  <si>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</si>
  <si>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</si>
  <si>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</si>
  <si>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</si>
  <si>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</si>
  <si>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</si>
  <si>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</si>
  <si>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</si>
  <si>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</si>
  <si>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</si>
  <si>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</si>
  <si>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</si>
  <si>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</si>
  <si>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</si>
  <si>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</si>
  <si>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</si>
  <si>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</si>
  <si>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</si>
  <si>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</si>
  <si>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</si>
  <si>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</si>
  <si>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</si>
  <si>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</si>
  <si>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</si>
  <si>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</si>
  <si>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</si>
  <si>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</si>
  <si>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</si>
  <si>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</si>
  <si>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</si>
  <si>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</si>
  <si>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</si>
  <si>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</si>
  <si>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</si>
  <si>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</si>
  <si>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</si>
  <si>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</si>
  <si>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</si>
  <si>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</si>
  <si>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</si>
  <si>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</si>
  <si>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</si>
  <si>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</si>
  <si>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</si>
  <si>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</si>
  <si>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</si>
  <si>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</si>
  <si>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</si>
  <si>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</si>
  <si>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</si>
  <si>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</si>
  <si>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</si>
  <si>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</si>
  <si>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</si>
  <si>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</si>
  <si>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</si>
  <si>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</si>
  <si>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</si>
  <si>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</si>
  <si>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</si>
  <si>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</si>
  <si>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</si>
  <si>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</si>
  <si>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</si>
  <si>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</si>
  <si>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</si>
  <si>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</si>
  <si>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</si>
  <si>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</si>
  <si>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</si>
  <si>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</si>
  <si>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</si>
  <si>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</si>
  <si>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</si>
  <si>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</si>
  <si>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</si>
  <si>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</si>
  <si>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</si>
  <si>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</si>
  <si>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</si>
  <si>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</si>
  <si>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</si>
  <si>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</si>
  <si>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</si>
  <si>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</si>
  <si>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</si>
  <si>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</si>
  <si>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</si>
  <si>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</si>
  <si>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</si>
  <si>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</si>
  <si>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</si>
  <si>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</si>
  <si>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</si>
  <si>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</si>
  <si>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</si>
  <si>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</si>
  <si>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</si>
  <si>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</si>
  <si>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</si>
  <si>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</si>
  <si>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</si>
  <si>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</si>
  <si>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</si>
  <si>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</si>
  <si>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</si>
  <si>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</si>
  <si>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</si>
  <si>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</si>
  <si>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</si>
  <si>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</si>
  <si>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</si>
  <si>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</si>
  <si>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</si>
  <si>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</si>
  <si>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</si>
  <si>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</si>
  <si>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</si>
  <si>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</si>
  <si>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</si>
  <si>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</si>
  <si>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</si>
  <si>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</si>
  <si>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</si>
  <si>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</si>
  <si>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</si>
  <si>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</si>
  <si>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</si>
  <si>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</si>
  <si>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</si>
  <si>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</si>
  <si>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</si>
  <si>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</si>
  <si>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</si>
  <si>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</si>
  <si>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</si>
  <si>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</si>
  <si>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</si>
  <si>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</si>
  <si>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</si>
  <si>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</si>
  <si>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</si>
  <si>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</si>
  <si>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</si>
  <si>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</si>
  <si>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</si>
  <si>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</si>
  <si>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</si>
  <si>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</si>
  <si>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</si>
  <si>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</si>
  <si>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</si>
  <si>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</si>
  <si>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</si>
  <si>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</si>
  <si>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</si>
  <si>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</si>
  <si>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</si>
  <si>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</si>
  <si>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</si>
  <si>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</si>
  <si>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</si>
  <si>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</si>
  <si>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</si>
  <si>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</si>
  <si>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</si>
  <si>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</si>
  <si>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</si>
  <si>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</si>
  <si>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</si>
  <si>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</si>
  <si>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</si>
  <si>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</si>
  <si>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</si>
  <si>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</si>
  <si>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</si>
  <si>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</si>
  <si>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</si>
  <si>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</si>
  <si>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</si>
  <si>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</si>
  <si>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</si>
  <si>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</si>
  <si>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</si>
  <si>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</si>
  <si>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</si>
  <si>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</si>
  <si>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</si>
  <si>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</si>
  <si>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</si>
  <si>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</si>
  <si>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</si>
  <si>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</si>
  <si>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</si>
  <si>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</si>
  <si>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</si>
  <si>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</si>
  <si>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</si>
  <si>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</si>
  <si>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</si>
  <si>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</si>
  <si>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</si>
  <si>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</si>
  <si>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</si>
  <si>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</si>
  <si>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</si>
  <si>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</si>
  <si>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</si>
  <si>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</si>
  <si>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</si>
  <si>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</si>
  <si>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</si>
  <si>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</si>
  <si>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</si>
  <si>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</si>
  <si>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</si>
  <si>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</si>
  <si>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</si>
  <si>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</si>
  <si>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</si>
  <si>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</si>
  <si>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</si>
  <si>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</si>
  <si>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</si>
  <si>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</si>
  <si>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</si>
  <si>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</si>
  <si>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</si>
  <si>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</si>
  <si>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</si>
  <si>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</si>
  <si>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</si>
  <si>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</si>
  <si>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</si>
  <si>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</si>
  <si>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</si>
  <si>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</si>
  <si>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</si>
  <si>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</si>
  <si>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</si>
  <si>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</si>
  <si>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</si>
  <si>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</si>
  <si>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</si>
  <si>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</si>
  <si>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</si>
  <si>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</si>
  <si>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</si>
  <si>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</si>
  <si>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</si>
  <si>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</si>
  <si>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</si>
  <si>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</si>
  <si>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</si>
  <si>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</si>
  <si>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</si>
  <si>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</si>
  <si>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</si>
  <si>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</si>
  <si>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</si>
  <si>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</si>
  <si>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</si>
  <si>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</si>
  <si>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</si>
  <si>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</si>
  <si>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</si>
  <si>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</si>
  <si>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</si>
  <si>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</si>
  <si>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</si>
  <si>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</si>
  <si>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</si>
  <si>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</si>
  <si>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</si>
  <si>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</si>
  <si>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</si>
  <si>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</si>
  <si>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</si>
  <si>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</si>
  <si>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</si>
  <si>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</si>
  <si>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</si>
  <si>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</si>
  <si>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</si>
  <si>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</si>
  <si>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</si>
  <si>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</si>
  <si>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</si>
  <si>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</si>
  <si>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</si>
  <si>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</si>
  <si>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</si>
  <si>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</si>
  <si>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</si>
  <si>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</si>
  <si>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</si>
  <si>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</si>
  <si>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</si>
  <si>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</si>
  <si>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</si>
  <si>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</si>
  <si>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</si>
  <si>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</si>
  <si>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</si>
  <si>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</si>
  <si>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</si>
  <si>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</si>
  <si>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</si>
  <si>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</si>
  <si>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</si>
  <si>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</si>
  <si>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</si>
  <si>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</si>
  <si>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</si>
  <si>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</si>
  <si>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</si>
  <si>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</si>
  <si>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</si>
  <si>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</si>
  <si>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</si>
  <si>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</si>
  <si>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</si>
  <si>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</si>
  <si>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</si>
  <si>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</si>
  <si>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</si>
  <si>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</si>
  <si>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</si>
  <si>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</si>
  <si>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</si>
  <si>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</si>
  <si>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</si>
  <si>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</si>
  <si>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</si>
  <si>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</si>
  <si>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</si>
  <si>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</si>
  <si>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</si>
  <si>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</si>
  <si>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</si>
  <si>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</si>
  <si>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</si>
  <si>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</si>
  <si>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</si>
  <si>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</si>
  <si>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</si>
  <si>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</si>
  <si>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</si>
  <si>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</si>
  <si>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</si>
  <si>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</si>
  <si>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</si>
  <si>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</si>
  <si>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</si>
  <si>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</si>
  <si>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</si>
  <si>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</si>
  <si>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</si>
  <si>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</si>
  <si>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</si>
  <si>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</si>
  <si>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</si>
  <si>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</si>
  <si>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</si>
  <si>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</si>
  <si>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</si>
  <si>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</si>
  <si>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</si>
  <si>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</si>
  <si>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</si>
  <si>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</si>
  <si>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</si>
  <si>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</si>
  <si>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</si>
  <si>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</si>
  <si>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</si>
  <si>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</si>
  <si>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</si>
  <si>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</si>
  <si>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</si>
  <si>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</si>
  <si>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</si>
  <si>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</si>
  <si>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</si>
  <si>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</si>
  <si>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</si>
  <si>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</si>
  <si>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</si>
  <si>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</si>
  <si>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</si>
  <si>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</si>
  <si>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</si>
  <si>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</si>
  <si>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</si>
  <si>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</si>
  <si>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</si>
  <si>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</si>
  <si>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</si>
  <si>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</si>
  <si>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</si>
  <si>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</si>
  <si>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</si>
  <si>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</si>
  <si>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</si>
  <si>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</si>
  <si>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</si>
  <si>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</si>
  <si>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</si>
  <si>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</si>
  <si>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</si>
  <si>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</si>
  <si>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</si>
  <si>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</si>
  <si>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</si>
  <si>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</si>
  <si>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</si>
  <si>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</si>
  <si>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</si>
  <si>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</si>
  <si>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</si>
  <si>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</si>
  <si>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</si>
  <si>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</si>
  <si>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</si>
  <si>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</si>
  <si>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</si>
  <si>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</si>
  <si>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</si>
  <si>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</si>
  <si>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</si>
  <si>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</si>
  <si>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</si>
  <si>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</si>
  <si>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</si>
  <si>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</si>
  <si>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</si>
  <si>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</si>
  <si>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</si>
  <si>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</si>
  <si>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</si>
  <si>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</si>
  <si>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</si>
  <si>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</si>
  <si>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</si>
  <si>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</si>
  <si>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</si>
  <si>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</si>
  <si>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</si>
  <si>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</si>
  <si>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</si>
  <si>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</si>
  <si>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</si>
  <si>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</si>
  <si>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</si>
  <si>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</si>
  <si>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</si>
  <si>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</si>
  <si>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</si>
  <si>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</si>
  <si>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</si>
  <si>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</si>
  <si>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</si>
  <si>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</si>
  <si>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</si>
  <si>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</si>
  <si>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</si>
  <si>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</si>
  <si>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</si>
  <si>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</si>
  <si>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</si>
  <si>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</si>
  <si>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</si>
  <si>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</si>
  <si>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</si>
  <si>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</si>
  <si>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</si>
  <si>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</si>
  <si>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</si>
  <si>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</si>
  <si>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</si>
  <si>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</si>
  <si>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</si>
  <si>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</si>
  <si>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</si>
  <si>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</si>
  <si>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</si>
  <si>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</si>
  <si>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</si>
  <si>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</si>
  <si>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</si>
  <si>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</si>
  <si>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</si>
  <si>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</si>
  <si>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</si>
  <si>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</si>
  <si>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</si>
  <si>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</si>
  <si>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</si>
  <si>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</si>
  <si>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</si>
  <si>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</si>
  <si>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</si>
  <si>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</si>
  <si>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</si>
  <si>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</si>
  <si>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</si>
  <si>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</si>
  <si>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</si>
  <si>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</si>
  <si>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</si>
  <si>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</si>
  <si>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</si>
  <si>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</si>
  <si>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</si>
  <si>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</si>
  <si>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</si>
  <si>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</si>
  <si>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</si>
  <si>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</si>
  <si>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</si>
  <si>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</si>
  <si>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</si>
  <si>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</si>
  <si>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</si>
  <si>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</si>
  <si>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</si>
  <si>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</si>
  <si>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</si>
  <si>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</si>
  <si>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</si>
  <si>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</si>
  <si>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</si>
  <si>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</si>
  <si>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</si>
  <si>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</si>
  <si>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</si>
  <si>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</si>
  <si>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</si>
  <si>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</si>
  <si>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</si>
  <si>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</si>
  <si>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</si>
  <si>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</si>
  <si>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</si>
  <si>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</si>
  <si>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</si>
  <si>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</si>
  <si>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</si>
  <si>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</si>
  <si>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</si>
  <si>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</si>
  <si>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</si>
  <si>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</si>
  <si>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</si>
  <si>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</si>
  <si>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</si>
  <si>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</si>
  <si>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</si>
  <si>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</si>
  <si>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</si>
  <si>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</si>
  <si>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</si>
  <si>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</si>
  <si>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</si>
  <si>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</si>
  <si>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</si>
  <si>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</si>
  <si>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</si>
  <si>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</si>
  <si>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</si>
  <si>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</si>
  <si>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</si>
  <si>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</si>
  <si>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</si>
  <si>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</si>
  <si>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</si>
  <si>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</si>
  <si>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</si>
  <si>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</si>
  <si>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</si>
  <si>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</si>
  <si>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</si>
  <si>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</si>
  <si>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</si>
  <si>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</si>
  <si>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</si>
  <si>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</si>
  <si>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</si>
  <si>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</si>
  <si>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</si>
  <si>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</si>
  <si>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</si>
  <si>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</si>
  <si>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</si>
  <si>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</si>
  <si>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</si>
  <si>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</si>
  <si>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</si>
  <si>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</si>
  <si>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</si>
  <si>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</si>
  <si>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</si>
  <si>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</si>
  <si>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</si>
  <si>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</si>
  <si>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</si>
  <si>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</si>
  <si>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</si>
  <si>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</si>
  <si>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</si>
  <si>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</si>
  <si>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</si>
  <si>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</si>
  <si>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</si>
  <si>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</si>
  <si>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</si>
  <si>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</si>
  <si>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</si>
  <si>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</si>
  <si>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</si>
  <si>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</si>
  <si>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</si>
  <si>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</si>
  <si>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</si>
  <si>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</si>
  <si>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</si>
  <si>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</si>
  <si>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</si>
  <si>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</si>
  <si>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</si>
  <si>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</si>
  <si>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</si>
  <si>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</si>
  <si>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</si>
  <si>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</si>
  <si>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</si>
  <si>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</si>
  <si>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</si>
  <si>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</si>
  <si>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</si>
  <si>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</si>
  <si>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</si>
  <si>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</si>
  <si>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</si>
  <si>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</si>
  <si>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</si>
  <si>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</si>
  <si>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</si>
  <si>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</si>
  <si>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</si>
  <si>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</si>
  <si>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</si>
  <si>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</si>
  <si>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</si>
  <si>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</si>
  <si>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</si>
  <si>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</si>
  <si>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</si>
  <si>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</si>
  <si>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</si>
  <si>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</si>
  <si>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</si>
  <si>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</si>
  <si>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</si>
  <si>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</si>
  <si>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</si>
  <si>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</si>
  <si>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</si>
  <si>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</si>
  <si>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</si>
  <si>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</si>
  <si>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</si>
  <si>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</si>
  <si>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</si>
  <si>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</si>
  <si>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</si>
  <si>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</si>
  <si>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</si>
  <si>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</si>
  <si>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</si>
  <si>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</si>
  <si>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</si>
  <si>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</si>
  <si>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</si>
  <si>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</si>
  <si>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</si>
  <si>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</si>
  <si>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</si>
  <si>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</si>
  <si>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</si>
  <si>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</si>
  <si>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</si>
  <si>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</si>
  <si>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</si>
  <si>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</si>
  <si>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</si>
  <si>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</si>
  <si>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</si>
  <si>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</si>
  <si>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</si>
  <si>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</si>
  <si>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</si>
  <si>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</si>
  <si>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</si>
  <si>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</si>
  <si>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</si>
  <si>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</si>
  <si>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</si>
  <si>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</si>
  <si>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</si>
  <si>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</si>
  <si>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</si>
  <si>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</si>
  <si>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</si>
  <si>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</si>
  <si>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</si>
  <si>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</si>
  <si>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</si>
  <si>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</si>
  <si>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</si>
  <si>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</si>
  <si>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</si>
  <si>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</si>
  <si>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</si>
  <si>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</si>
  <si>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</si>
  <si>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</si>
  <si>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</si>
  <si>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</si>
  <si>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</si>
  <si>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</si>
  <si>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</si>
  <si>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</si>
  <si>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</si>
  <si>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</si>
  <si>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</si>
  <si>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</si>
  <si>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</si>
  <si>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</si>
  <si>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</si>
  <si>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</si>
  <si>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</si>
  <si>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</si>
  <si>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</si>
  <si>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</si>
  <si>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</si>
  <si>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</si>
  <si>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</si>
  <si>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</si>
  <si>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</si>
  <si>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</si>
  <si>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</si>
  <si>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</si>
  <si>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</si>
  <si>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</si>
  <si>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</si>
  <si>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</si>
  <si>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</si>
  <si>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</si>
  <si>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</si>
  <si>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</si>
  <si>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</si>
  <si>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</si>
  <si>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</si>
  <si>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</si>
  <si>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</si>
  <si>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</si>
  <si>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</si>
  <si>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</si>
  <si>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</si>
  <si>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</si>
  <si>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</si>
  <si>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</si>
  <si>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</si>
  <si>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</si>
  <si>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</si>
  <si>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</si>
  <si>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</si>
  <si>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</si>
  <si>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</si>
  <si>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</si>
  <si>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</si>
  <si>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</si>
  <si>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</si>
  <si>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</si>
  <si>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</si>
  <si>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</si>
  <si>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</si>
  <si>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</si>
  <si>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</si>
  <si>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</si>
  <si>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</si>
  <si>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</si>
  <si>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</si>
  <si>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</si>
  <si>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</si>
  <si>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</si>
  <si>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</si>
  <si>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</si>
  <si>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</si>
  <si>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</si>
  <si>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</si>
  <si>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</si>
  <si>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</si>
  <si>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</si>
  <si>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</si>
  <si>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</si>
  <si>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</si>
  <si>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</si>
  <si>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</si>
  <si>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</si>
  <si>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</si>
  <si>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</si>
  <si>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</si>
  <si>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</si>
  <si>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</si>
  <si>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</si>
  <si>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</si>
  <si>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</si>
  <si>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</si>
  <si>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</si>
  <si>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</si>
  <si>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</si>
  <si>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</si>
  <si>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</si>
  <si>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</si>
  <si>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</si>
  <si>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</si>
  <si>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</si>
  <si>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</si>
  <si>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</si>
  <si>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</si>
  <si>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</si>
  <si>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</si>
  <si>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</si>
  <si>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</si>
  <si>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</si>
  <si>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</si>
  <si>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</si>
  <si>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</si>
  <si>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</si>
  <si>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</si>
  <si>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</si>
  <si>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</si>
  <si>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</si>
  <si>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</si>
  <si>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</si>
  <si>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</si>
  <si>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</si>
  <si>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</si>
  <si>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</si>
  <si>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</si>
  <si>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</si>
  <si>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</si>
  <si>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</si>
  <si>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</si>
  <si>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</si>
  <si>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</si>
  <si>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</si>
  <si>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</si>
  <si>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</si>
  <si>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</si>
  <si>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</si>
  <si>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</si>
  <si>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</si>
  <si>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</si>
  <si>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</si>
  <si>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</si>
  <si>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</si>
  <si>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</si>
  <si>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</si>
  <si>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</si>
  <si>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</si>
  <si>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</si>
  <si>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</si>
  <si>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</si>
  <si>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</si>
  <si>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</si>
  <si>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</si>
  <si>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</si>
  <si>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</si>
  <si>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</si>
  <si>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</si>
  <si>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</si>
  <si>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</si>
  <si>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</si>
  <si>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</si>
  <si>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</si>
  <si>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</si>
  <si>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</si>
  <si>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</si>
  <si>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</si>
  <si>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</si>
  <si>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</si>
  <si>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</si>
  <si>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</si>
  <si>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</si>
  <si>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</si>
  <si>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</si>
  <si>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</si>
  <si>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</si>
  <si>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</si>
  <si>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</si>
  <si>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</si>
  <si>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</si>
  <si>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</si>
  <si>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</si>
  <si>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</si>
  <si>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</si>
  <si>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</si>
  <si>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</si>
  <si>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</si>
  <si>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</si>
  <si>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</si>
  <si>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</si>
  <si>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</si>
  <si>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</si>
  <si>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</si>
  <si>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</si>
  <si>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</si>
  <si>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</si>
  <si>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</si>
  <si>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</si>
  <si>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</si>
  <si>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</si>
  <si>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</si>
  <si>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</si>
  <si>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</si>
  <si>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</si>
  <si>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</si>
  <si>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</si>
  <si>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</si>
  <si>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</si>
  <si>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</si>
  <si>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</si>
  <si>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</si>
  <si>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</si>
  <si>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</si>
  <si>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</si>
  <si>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</si>
  <si>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</si>
  <si>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</si>
  <si>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</si>
  <si>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</si>
  <si>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</si>
  <si>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</si>
  <si>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</si>
  <si>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</si>
  <si>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</si>
  <si>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</si>
  <si>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</si>
  <si>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</si>
  <si>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</si>
  <si>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</si>
  <si>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</si>
  <si>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</si>
  <si>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</si>
  <si>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</si>
  <si>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</si>
  <si>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</si>
  <si>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</si>
  <si>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</si>
  <si>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</si>
  <si>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</si>
  <si>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</si>
  <si>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</si>
  <si>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</si>
  <si>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</si>
  <si>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</si>
  <si>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</si>
  <si>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</si>
  <si>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</si>
  <si>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</si>
  <si>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</si>
  <si>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</si>
  <si>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</si>
  <si>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</si>
  <si>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</si>
  <si>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</si>
  <si>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</si>
  <si>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</si>
  <si>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</si>
  <si>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</si>
  <si>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</si>
  <si>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</si>
  <si>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</si>
  <si>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</si>
  <si>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</si>
  <si>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</si>
  <si>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</si>
  <si>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</si>
  <si>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</si>
  <si>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</si>
  <si>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</si>
  <si>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</si>
  <si>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</si>
  <si>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</si>
  <si>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</si>
  <si>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</si>
  <si>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</si>
  <si>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</si>
  <si>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</si>
  <si>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</si>
  <si>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</si>
  <si>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</si>
  <si>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</si>
  <si>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</si>
  <si>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</si>
  <si>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</si>
  <si>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</si>
  <si>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</si>
  <si>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</si>
  <si>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</si>
  <si>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</si>
  <si>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</si>
  <si>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</si>
  <si>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</si>
  <si>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</si>
  <si>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</si>
  <si>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</si>
  <si>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</si>
  <si>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</si>
  <si>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</si>
  <si>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</si>
  <si>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</si>
  <si>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</si>
  <si>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</si>
  <si>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</si>
  <si>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</si>
  <si>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</si>
  <si>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</si>
  <si>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</si>
  <si>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</si>
  <si>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</si>
  <si>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</si>
  <si>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</si>
  <si>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</si>
  <si>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</si>
  <si>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</si>
  <si>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</si>
  <si>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</si>
  <si>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</si>
  <si>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</si>
  <si>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</si>
  <si>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</si>
  <si>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</si>
  <si>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</si>
  <si>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</si>
  <si>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</si>
  <si>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</si>
  <si>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</si>
  <si>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</si>
  <si>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</si>
  <si>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</si>
  <si>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</si>
  <si>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</si>
  <si>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</si>
  <si>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</si>
  <si>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</si>
  <si>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</si>
  <si>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</si>
  <si>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</si>
  <si>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</si>
  <si>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</si>
  <si>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</si>
  <si>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</si>
  <si>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</si>
  <si>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</si>
  <si>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</si>
  <si>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</si>
  <si>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</si>
  <si>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</si>
  <si>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</si>
  <si>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</si>
  <si>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</si>
  <si>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</si>
  <si>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</si>
  <si>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</si>
  <si>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</si>
  <si>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</si>
  <si>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</si>
  <si>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</si>
  <si>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</si>
  <si>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</si>
  <si>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</si>
  <si>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</si>
  <si>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</si>
  <si>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</si>
  <si>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</si>
  <si>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</si>
  <si>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</si>
  <si>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</si>
  <si>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</si>
  <si>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</si>
  <si>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</si>
  <si>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</si>
  <si>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</si>
  <si>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</si>
  <si>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</si>
  <si>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</si>
  <si>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</si>
  <si>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</si>
  <si>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</si>
  <si>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</si>
  <si>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</si>
  <si>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</si>
  <si>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</si>
  <si>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</si>
  <si>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</si>
  <si>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</si>
  <si>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</si>
  <si>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</si>
  <si>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</si>
  <si>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</si>
  <si>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</si>
  <si>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</si>
  <si>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</si>
  <si>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</si>
  <si>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</si>
  <si>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</si>
  <si>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</si>
  <si>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</si>
  <si>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</si>
  <si>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</si>
  <si>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</si>
  <si>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</si>
  <si>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</si>
  <si>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</si>
  <si>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</si>
  <si>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</si>
  <si>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</si>
  <si>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</si>
  <si>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</si>
  <si>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</si>
  <si>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</si>
  <si>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</si>
  <si>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</si>
  <si>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</si>
  <si>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</si>
  <si>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</si>
  <si>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</si>
  <si>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</si>
  <si>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</si>
  <si>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</si>
  <si>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</si>
  <si>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</si>
  <si>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</si>
  <si>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</si>
  <si>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</si>
  <si>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</si>
  <si>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</si>
  <si>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</si>
  <si>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</si>
  <si>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</si>
  <si>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</si>
  <si>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</si>
  <si>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</si>
  <si>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</si>
  <si>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</si>
  <si>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</si>
  <si>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</si>
  <si>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</si>
  <si>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</si>
  <si>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</si>
  <si>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</si>
  <si>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</si>
  <si>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</si>
  <si>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</si>
  <si>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</si>
  <si>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</si>
  <si>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</si>
  <si>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</si>
  <si>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</si>
  <si>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</si>
  <si>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</si>
  <si>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</si>
  <si>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</si>
  <si>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</si>
  <si>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</si>
  <si>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</si>
  <si>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</si>
  <si>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</si>
  <si>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</si>
  <si>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</si>
  <si>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</si>
  <si>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</si>
  <si>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</si>
  <si>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</si>
  <si>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</si>
  <si>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</si>
  <si>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</si>
  <si>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</si>
  <si>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</si>
  <si>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</si>
  <si>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</si>
  <si>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</si>
  <si>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</si>
  <si>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</si>
  <si>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</si>
  <si>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</si>
  <si>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</si>
  <si>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</si>
  <si>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</si>
  <si>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</si>
  <si>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</si>
  <si>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</si>
  <si>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</si>
  <si>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</si>
  <si>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</si>
  <si>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</si>
  <si>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</si>
  <si>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</si>
  <si>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</si>
  <si>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</si>
  <si>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</si>
  <si>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</si>
  <si>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</si>
  <si>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</si>
  <si>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</si>
  <si>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</si>
  <si>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</si>
  <si>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</si>
  <si>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</si>
  <si>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</si>
  <si>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</si>
  <si>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</si>
  <si>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</si>
  <si>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</si>
  <si>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</si>
  <si>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</si>
  <si>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</si>
  <si>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</si>
  <si>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</si>
  <si>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</si>
  <si>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</si>
  <si>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</si>
  <si>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</si>
  <si>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</si>
  <si>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</si>
  <si>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</si>
  <si>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</si>
  <si>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</si>
  <si>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</si>
  <si>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</si>
  <si>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</si>
  <si>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</si>
  <si>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</si>
  <si>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</si>
  <si>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</si>
  <si>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</si>
  <si>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</si>
  <si>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</si>
  <si>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</si>
  <si>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</si>
  <si>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</si>
  <si>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</si>
  <si>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</si>
  <si>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</si>
  <si>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</si>
  <si>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</si>
  <si>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</si>
  <si>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</si>
  <si>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</si>
  <si>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</si>
  <si>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</si>
  <si>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</si>
  <si>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</si>
  <si>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</si>
  <si>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</si>
  <si>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</si>
  <si>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</si>
  <si>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</si>
  <si>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</si>
  <si>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</si>
  <si>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</si>
  <si>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</si>
  <si>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</si>
  <si>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</si>
  <si>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</si>
  <si>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</si>
  <si>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</si>
  <si>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</si>
  <si>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</si>
  <si>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</si>
  <si>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</si>
  <si>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</si>
  <si>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</si>
  <si>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</si>
  <si>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</si>
  <si>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</si>
  <si>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</si>
  <si>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</si>
  <si>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</si>
  <si>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</si>
  <si>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</si>
  <si>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</si>
  <si>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</si>
  <si>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</si>
  <si>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</si>
  <si>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</si>
  <si>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</si>
  <si>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</si>
  <si>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</si>
  <si>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</si>
  <si>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</si>
  <si>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</si>
  <si>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</si>
  <si>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</si>
  <si>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</si>
  <si>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</si>
  <si>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</si>
  <si>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</si>
  <si>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</si>
  <si>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</si>
  <si>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</si>
  <si>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</si>
  <si>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</si>
  <si>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</si>
  <si>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</si>
  <si>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</si>
  <si>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</si>
  <si>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</si>
  <si>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</si>
  <si>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</si>
  <si>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</si>
  <si>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</si>
  <si>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</si>
  <si>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</si>
  <si>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</si>
  <si>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</si>
  <si>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</si>
  <si>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</si>
  <si>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</si>
  <si>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</si>
  <si>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</si>
  <si>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</si>
  <si>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</si>
  <si>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</si>
  <si>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</si>
  <si>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</si>
  <si>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</si>
  <si>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</si>
  <si>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</si>
  <si>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</si>
  <si>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</si>
  <si>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</si>
  <si>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</si>
  <si>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</si>
  <si>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</si>
  <si>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</si>
  <si>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</si>
  <si>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</si>
  <si>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</si>
  <si>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</si>
  <si>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</si>
  <si>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</si>
  <si>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</si>
  <si>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</si>
  <si>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</si>
  <si>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</si>
  <si>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</si>
  <si>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</si>
  <si>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</si>
  <si>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</si>
  <si>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</si>
  <si>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</si>
  <si>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</si>
  <si>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</si>
  <si>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</si>
  <si>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</si>
  <si>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</si>
  <si>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</si>
  <si>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</si>
  <si>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</si>
  <si>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</si>
  <si>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</si>
  <si>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</si>
  <si>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</si>
  <si>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</si>
  <si>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</si>
  <si>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</si>
  <si>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</si>
  <si>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</si>
  <si>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</si>
  <si>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</si>
  <si>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</si>
  <si>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</si>
  <si>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</si>
  <si>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</si>
  <si>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</si>
  <si>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</si>
  <si>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</si>
  <si>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</si>
  <si>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</si>
  <si>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</si>
  <si>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</si>
  <si>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</si>
  <si>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</si>
  <si>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</si>
  <si>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</si>
  <si>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</si>
  <si>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</si>
  <si>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</si>
  <si>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</si>
  <si>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</si>
  <si>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</si>
  <si>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</si>
  <si>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</si>
  <si>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</si>
  <si>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</si>
  <si>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</si>
  <si>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</si>
  <si>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</si>
  <si>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</si>
  <si>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</si>
  <si>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</si>
  <si>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</si>
  <si>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</si>
  <si>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</si>
  <si>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</si>
  <si>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</si>
  <si>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</si>
  <si>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</si>
  <si>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</si>
  <si>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</si>
  <si>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</si>
  <si>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</si>
  <si>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</si>
  <si>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</si>
  <si>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</si>
  <si>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</si>
  <si>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</si>
  <si>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</si>
  <si>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</si>
  <si>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</si>
  <si>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</si>
  <si>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</si>
  <si>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</si>
  <si>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</si>
  <si>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</si>
  <si>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</si>
  <si>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</si>
  <si>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</si>
  <si>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</si>
  <si>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</si>
  <si>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</si>
  <si>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</si>
  <si>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</si>
  <si>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</si>
  <si>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</si>
  <si>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</si>
  <si>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</si>
  <si>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</si>
  <si>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</si>
  <si>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</si>
  <si>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</si>
  <si>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</si>
  <si>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</si>
  <si>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</si>
  <si>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</si>
  <si>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</si>
  <si>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</si>
  <si>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</si>
  <si>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</si>
  <si>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</si>
  <si>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</si>
  <si>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</si>
  <si>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</si>
  <si>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</si>
  <si>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</si>
  <si>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</si>
  <si>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</si>
  <si>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</si>
  <si>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</si>
  <si>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</si>
  <si>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</si>
  <si>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</si>
  <si>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</si>
  <si>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</si>
  <si>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</si>
  <si>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</si>
  <si>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</si>
  <si>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</si>
  <si>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</si>
  <si>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</si>
  <si>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</si>
  <si>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</si>
  <si>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</si>
  <si>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</si>
  <si>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</si>
  <si>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</si>
  <si>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</si>
  <si>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</si>
  <si>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</si>
  <si>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</si>
  <si>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</si>
  <si>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</si>
  <si>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</si>
  <si>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</si>
  <si>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</si>
  <si>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</si>
  <si>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</si>
  <si>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</si>
  <si>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</si>
  <si>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</si>
  <si>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</si>
  <si>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</si>
  <si>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</si>
  <si>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</si>
  <si>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</si>
  <si>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</si>
  <si>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</si>
  <si>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</si>
  <si>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</si>
  <si>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</si>
  <si>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</si>
  <si>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</si>
  <si>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</si>
  <si>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</si>
  <si>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</si>
  <si>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</si>
  <si>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</si>
  <si>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</si>
  <si>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</si>
  <si>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</si>
  <si>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</si>
  <si>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</si>
  <si>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</si>
  <si>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</si>
  <si>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</si>
  <si>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</si>
  <si>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</si>
  <si>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</si>
  <si>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</si>
  <si>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</si>
  <si>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</si>
  <si>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</si>
  <si>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</si>
  <si>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</si>
  <si>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</si>
  <si>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</si>
  <si>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</si>
  <si>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</si>
  <si>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</si>
  <si>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</si>
  <si>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</si>
  <si>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</si>
  <si>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</si>
  <si>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</si>
  <si>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</si>
  <si>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</si>
  <si>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</si>
  <si>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</si>
  <si>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</si>
  <si>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</si>
  <si>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</si>
  <si>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</si>
  <si>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</si>
  <si>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</si>
  <si>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</si>
  <si>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</si>
  <si>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</si>
  <si>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</si>
  <si>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</si>
  <si>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</si>
  <si>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</si>
  <si>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</si>
  <si>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</si>
  <si>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</si>
  <si>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</si>
  <si>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</si>
  <si>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</si>
  <si>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</si>
  <si>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</si>
  <si>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</si>
  <si>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</si>
  <si>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</si>
  <si>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</si>
  <si>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</si>
  <si>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</si>
  <si>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</si>
  <si>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</si>
  <si>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</si>
  <si>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</si>
  <si>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</si>
  <si>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</si>
  <si>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</si>
  <si>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</si>
  <si>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</si>
  <si>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</si>
  <si>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</si>
  <si>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</si>
  <si>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</si>
  <si>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</si>
  <si>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</si>
  <si>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</si>
  <si>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</si>
  <si>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</si>
  <si>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</si>
  <si>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</si>
  <si>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</si>
  <si>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</si>
  <si>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</si>
  <si>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</si>
  <si>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</si>
  <si>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</si>
  <si>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</si>
  <si>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</si>
  <si>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</si>
  <si>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</si>
  <si>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</si>
  <si>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</si>
  <si>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</si>
  <si>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</si>
  <si>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</si>
  <si>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</si>
  <si>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</si>
  <si>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</si>
  <si>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</si>
  <si>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</si>
  <si>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</si>
  <si>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</si>
  <si>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</si>
  <si>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</si>
  <si>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</si>
  <si>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</si>
  <si>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</si>
  <si>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</si>
  <si>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</si>
  <si>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</si>
  <si>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</si>
  <si>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</si>
  <si>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</si>
  <si>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</si>
  <si>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</si>
  <si>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</si>
  <si>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</si>
  <si>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</si>
  <si>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</si>
  <si>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</si>
  <si>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</si>
  <si>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</si>
  <si>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</si>
  <si>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</si>
  <si>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</si>
  <si>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</si>
  <si>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</si>
  <si>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</si>
  <si>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</si>
  <si>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</si>
  <si>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</si>
  <si>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</si>
  <si>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</si>
  <si>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</si>
  <si>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</si>
  <si>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</si>
  <si>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</si>
  <si>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</si>
  <si>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</si>
  <si>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</si>
  <si>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</si>
  <si>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</si>
  <si>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</si>
  <si>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</si>
  <si>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</si>
  <si>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</si>
  <si>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</si>
  <si>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</si>
  <si>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</si>
  <si>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</si>
  <si>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</si>
  <si>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</si>
  <si>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</si>
  <si>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</si>
  <si>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</si>
  <si>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</si>
  <si>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</si>
  <si>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</si>
  <si>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</si>
  <si>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</si>
  <si>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</si>
  <si>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</si>
  <si>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</si>
  <si>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</si>
  <si>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</si>
  <si>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</si>
  <si>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</si>
  <si>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</si>
  <si>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</si>
  <si>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</si>
  <si>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</si>
  <si>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</si>
  <si>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</si>
  <si>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</si>
  <si>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</si>
  <si>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</si>
  <si>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</si>
  <si>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</si>
  <si>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</si>
  <si>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</si>
  <si>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</si>
  <si>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</si>
  <si>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</si>
  <si>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</si>
  <si>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</si>
  <si>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</si>
  <si>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</si>
  <si>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</si>
  <si>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</si>
  <si>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</si>
  <si>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</si>
  <si>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</si>
  <si>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</si>
  <si>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</si>
  <si>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</si>
  <si>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</si>
  <si>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</si>
  <si>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</si>
  <si>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</si>
  <si>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</si>
  <si>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</si>
  <si>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</si>
  <si>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</si>
  <si>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</si>
  <si>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</si>
  <si>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</si>
  <si>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</si>
  <si>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</si>
  <si>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</si>
  <si>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</si>
  <si>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</si>
  <si>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</si>
  <si>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</si>
  <si>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</si>
  <si>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</si>
  <si>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</si>
  <si>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</si>
  <si>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</si>
  <si>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</si>
  <si>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</si>
  <si>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</si>
  <si>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</si>
  <si>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</si>
  <si>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</si>
  <si>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</si>
  <si>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</si>
  <si>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</si>
  <si>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</si>
  <si>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</si>
  <si>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</si>
  <si>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</si>
  <si>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</si>
  <si>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</si>
  <si>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</si>
  <si>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</si>
  <si>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</si>
  <si>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</si>
  <si>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</si>
  <si>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</si>
  <si>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</si>
  <si>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</si>
  <si>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</si>
  <si>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</si>
  <si>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</si>
  <si>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</si>
  <si>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</si>
  <si>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</si>
  <si>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</si>
  <si>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</si>
  <si>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</si>
  <si>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</si>
  <si>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</si>
  <si>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</si>
  <si>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</si>
  <si>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</si>
  <si>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</si>
  <si>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</si>
  <si>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</si>
  <si>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</si>
  <si>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</si>
  <si>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</si>
  <si>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</si>
  <si>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</si>
  <si>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</si>
  <si>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</si>
  <si>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</si>
  <si>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</si>
  <si>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</si>
  <si>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</si>
  <si>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</si>
  <si>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</si>
  <si>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</si>
  <si>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</si>
  <si>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</si>
  <si>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</si>
  <si>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</si>
  <si>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</si>
  <si>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</si>
  <si>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</si>
  <si>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</si>
  <si>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</si>
  <si>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</si>
  <si>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</si>
  <si>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</si>
  <si>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</si>
  <si>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</si>
  <si>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</si>
  <si>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</si>
  <si>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</si>
  <si>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</si>
  <si>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</si>
  <si>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</si>
  <si>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</si>
  <si>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</si>
  <si>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</si>
  <si>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</si>
  <si>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</si>
  <si>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</si>
  <si>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</si>
  <si>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</si>
  <si>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</si>
  <si>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</si>
  <si>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</si>
  <si>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</si>
  <si>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</si>
  <si>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</si>
  <si>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</si>
  <si>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</si>
  <si>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</si>
  <si>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</si>
  <si>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</si>
  <si>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</si>
  <si>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</si>
  <si>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</si>
  <si>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</si>
  <si>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</si>
  <si>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</si>
  <si>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</si>
  <si>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</si>
  <si>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</si>
  <si>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</si>
  <si>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</si>
  <si>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</si>
  <si>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</si>
  <si>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</si>
  <si>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</si>
  <si>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</si>
  <si>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</si>
  <si>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</si>
  <si>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</si>
  <si>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</si>
  <si>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</si>
  <si>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</si>
  <si>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</si>
  <si>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</si>
  <si>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</si>
  <si>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</si>
  <si>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</si>
  <si>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</si>
  <si>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</si>
  <si>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</si>
  <si>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</si>
  <si>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</si>
  <si>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</si>
  <si>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</si>
  <si>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</si>
  <si>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</si>
  <si>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</si>
  <si>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</si>
  <si>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</si>
  <si>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</si>
  <si>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</si>
  <si>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</si>
  <si>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</si>
  <si>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</si>
  <si>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</si>
  <si>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</si>
  <si>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</si>
  <si>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</si>
  <si>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</si>
  <si>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</si>
  <si>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</si>
  <si>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</si>
  <si>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</si>
  <si>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</si>
  <si>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</si>
  <si>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</si>
  <si>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</si>
  <si>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</si>
  <si>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</si>
  <si>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</si>
  <si>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</si>
  <si>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</si>
  <si>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</si>
  <si>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</si>
  <si>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</si>
  <si>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</si>
  <si>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</si>
  <si>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</si>
  <si>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</si>
  <si>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</si>
  <si>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</si>
  <si>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</si>
  <si>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</si>
  <si>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</si>
  <si>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</si>
  <si>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</si>
  <si>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</si>
  <si>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</si>
  <si>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</si>
  <si>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</si>
  <si>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</si>
  <si>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</si>
  <si>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</si>
  <si>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</si>
  <si>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</si>
  <si>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</si>
  <si>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</si>
  <si>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</si>
  <si>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</si>
  <si>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</si>
  <si>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</si>
  <si>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</si>
  <si>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</si>
  <si>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</si>
  <si>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</si>
  <si>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</si>
  <si>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</si>
  <si>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</si>
  <si>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</si>
  <si>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</si>
  <si>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</si>
  <si>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</si>
  <si>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</si>
  <si>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</si>
  <si>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</si>
  <si>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</si>
  <si>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</si>
  <si>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</si>
  <si>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</si>
  <si>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</si>
  <si>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</si>
  <si>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</si>
  <si>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</si>
  <si>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</si>
  <si>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</si>
  <si>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</si>
  <si>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</si>
  <si>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</si>
  <si>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</si>
  <si>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</si>
  <si>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</si>
  <si>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</si>
  <si>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</si>
  <si>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</si>
  <si>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</si>
  <si>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</si>
  <si>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</si>
  <si>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</si>
  <si>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</si>
  <si>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</si>
  <si>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</si>
  <si>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</si>
  <si>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</si>
  <si>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</si>
  <si>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</si>
  <si>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</si>
  <si>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</si>
  <si>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</si>
  <si>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</si>
  <si>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</si>
  <si>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</si>
  <si>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</si>
  <si>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</si>
  <si>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</si>
  <si>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</si>
  <si>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</si>
  <si>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</si>
  <si>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</si>
  <si>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</si>
  <si>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</si>
  <si>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</si>
  <si>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</si>
  <si>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</si>
  <si>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</si>
  <si>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</si>
  <si>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</si>
  <si>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</si>
  <si>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</si>
  <si>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</si>
  <si>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</si>
  <si>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</si>
  <si>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</si>
  <si>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</si>
  <si>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</si>
  <si>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</si>
  <si>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</si>
  <si>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</si>
  <si>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</si>
  <si>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</si>
  <si>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</si>
  <si>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</si>
  <si>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</si>
  <si>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</si>
  <si>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</si>
  <si>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</si>
  <si>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</si>
  <si>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</si>
  <si>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</si>
  <si>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</si>
  <si>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</si>
  <si>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</si>
  <si>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</si>
  <si>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</si>
  <si>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</si>
  <si>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</si>
  <si>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</si>
  <si>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</si>
  <si>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</si>
  <si>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</si>
  <si>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</si>
  <si>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</si>
  <si>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</si>
  <si>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</si>
  <si>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</si>
  <si>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</si>
  <si>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</si>
  <si>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</si>
  <si>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</si>
  <si>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</si>
  <si>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</si>
  <si>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</si>
  <si>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</si>
  <si>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</si>
  <si>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</si>
  <si>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</si>
  <si>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</si>
  <si>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</si>
  <si>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</si>
  <si>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</si>
  <si>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</si>
  <si>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</si>
  <si>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</si>
  <si>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</si>
  <si>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</si>
  <si>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</si>
  <si>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</si>
  <si>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</si>
  <si>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</si>
  <si>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</si>
  <si>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</si>
  <si>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</si>
  <si>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</si>
  <si>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</si>
  <si>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</si>
  <si>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</si>
  <si>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</si>
  <si>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</si>
  <si>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</si>
  <si>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</si>
  <si>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</si>
  <si>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</si>
  <si>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</si>
  <si>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</si>
  <si>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</si>
  <si>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</si>
  <si>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</si>
  <si>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</si>
  <si>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</si>
  <si>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</si>
  <si>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</si>
  <si>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</si>
  <si>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</si>
  <si>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</si>
  <si>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</si>
  <si>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</si>
  <si>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</si>
  <si>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</si>
  <si>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</si>
  <si>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</si>
  <si>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</si>
  <si>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</si>
  <si>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</si>
  <si>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</si>
  <si>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</si>
  <si>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</si>
  <si>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</si>
  <si>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</si>
  <si>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</si>
  <si>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</si>
  <si>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</si>
  <si>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</si>
  <si>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</si>
  <si>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</si>
  <si>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</si>
  <si>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</si>
  <si>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</si>
  <si>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</si>
  <si>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</si>
  <si>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</si>
  <si>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</si>
  <si>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</si>
  <si>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</si>
  <si>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</si>
  <si>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</si>
  <si>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</si>
  <si>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</si>
  <si>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</si>
  <si>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</si>
  <si>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</si>
  <si>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</si>
  <si>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</si>
  <si>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</si>
  <si>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</si>
  <si>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</si>
  <si>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</si>
  <si>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</si>
  <si>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</si>
  <si>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</si>
  <si>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</si>
  <si>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</si>
  <si>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</si>
  <si>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</si>
  <si>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</si>
  <si>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</si>
  <si>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</si>
  <si>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</si>
  <si>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</si>
  <si>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</si>
  <si>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</si>
  <si>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</si>
  <si>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</si>
  <si>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</si>
  <si>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</si>
  <si>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</si>
  <si>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</si>
  <si>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</si>
  <si>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</si>
  <si>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</si>
  <si>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</si>
  <si>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</si>
  <si>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</si>
  <si>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</si>
  <si>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</si>
  <si>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</si>
  <si>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</si>
  <si>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</si>
  <si>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</si>
  <si>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</si>
  <si>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</si>
  <si>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</si>
  <si>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</si>
  <si>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</si>
  <si>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</si>
  <si>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</si>
  <si>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</si>
  <si>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</si>
  <si>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</si>
  <si>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</si>
  <si>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</si>
  <si>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</si>
  <si>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</si>
  <si>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</si>
  <si>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</si>
  <si>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</si>
  <si>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</si>
  <si>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</si>
  <si>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</si>
  <si>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</si>
  <si>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</si>
  <si>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</si>
  <si>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</si>
  <si>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</si>
  <si>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</si>
  <si>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</si>
  <si>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</si>
  <si>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</si>
  <si>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</si>
  <si>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</si>
  <si>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</si>
  <si>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</si>
  <si>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</si>
  <si>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</si>
  <si>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</si>
  <si>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</si>
  <si>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</si>
  <si>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</si>
  <si>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</si>
  <si>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</si>
  <si>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</si>
  <si>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</si>
  <si>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</si>
  <si>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</si>
  <si>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</si>
  <si>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</si>
  <si>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</si>
  <si>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</si>
  <si>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</si>
  <si>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</si>
  <si>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</si>
  <si>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</si>
  <si>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</si>
  <si>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</si>
  <si>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</si>
  <si>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</si>
  <si>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</si>
  <si>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</si>
  <si>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</si>
  <si>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</si>
  <si>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</si>
  <si>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</si>
  <si>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</si>
  <si>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</si>
  <si>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</si>
  <si>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</si>
  <si>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</si>
  <si>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</si>
  <si>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</si>
  <si>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</si>
  <si>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</si>
  <si>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</si>
  <si>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</si>
  <si>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</si>
  <si>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</si>
  <si>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</si>
  <si>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</si>
  <si>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</si>
  <si>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</si>
  <si>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</si>
  <si>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</si>
  <si>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</si>
  <si>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</si>
  <si>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</si>
  <si>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</si>
  <si>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</si>
  <si>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</si>
  <si>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</si>
  <si>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</si>
  <si>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</si>
  <si>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</si>
  <si>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</si>
  <si>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</si>
  <si>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</si>
  <si>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</si>
  <si>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</si>
  <si>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</si>
  <si>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</si>
  <si>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</si>
  <si>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</si>
  <si>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</si>
  <si>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</si>
  <si>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</si>
  <si>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</si>
  <si>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</si>
  <si>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</si>
  <si>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</si>
  <si>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</si>
  <si>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</si>
  <si>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</si>
  <si>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</si>
  <si>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</si>
  <si>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</si>
  <si>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</si>
  <si>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</si>
  <si>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</si>
  <si>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</si>
  <si>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</si>
  <si>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</si>
  <si>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</si>
  <si>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</si>
  <si>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</si>
  <si>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</si>
  <si>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</si>
  <si>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</si>
  <si>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</si>
  <si>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</si>
  <si>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</si>
  <si>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</si>
  <si>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</si>
  <si>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</si>
  <si>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</si>
  <si>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</si>
  <si>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</si>
  <si>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</si>
  <si>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</si>
  <si>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</si>
  <si>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</si>
  <si>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</si>
  <si>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</si>
  <si>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</si>
  <si>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</si>
  <si>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</si>
  <si>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</si>
  <si>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</si>
  <si>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</si>
  <si>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</si>
  <si>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</si>
  <si>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</si>
  <si>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</si>
  <si>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</si>
  <si>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</si>
  <si>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</si>
  <si>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</si>
  <si>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</si>
  <si>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</si>
  <si>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</si>
  <si>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</si>
  <si>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</si>
  <si>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</si>
  <si>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</si>
  <si>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</si>
  <si>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</si>
  <si>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</si>
  <si>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</si>
  <si>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</si>
  <si>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</si>
  <si>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</si>
  <si>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</si>
  <si>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</si>
  <si>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</si>
  <si>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</si>
  <si>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</si>
  <si>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</si>
  <si>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</si>
  <si>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</si>
  <si>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</si>
  <si>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</si>
  <si>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</si>
  <si>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</si>
  <si>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</si>
  <si>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</si>
  <si>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</si>
  <si>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</si>
  <si>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</si>
  <si>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</si>
  <si>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</si>
  <si>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</si>
  <si>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</si>
  <si>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</si>
  <si>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</si>
  <si>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</si>
  <si>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</si>
  <si>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</si>
  <si>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</si>
  <si>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</si>
  <si>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</si>
  <si>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</si>
  <si>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</si>
  <si>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</si>
  <si>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</si>
  <si>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</si>
  <si>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</si>
  <si>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</si>
  <si>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</si>
  <si>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</si>
  <si>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</si>
  <si>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</si>
  <si>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</si>
  <si>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</si>
  <si>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</si>
  <si>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</si>
  <si>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</si>
  <si>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</si>
  <si>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</si>
  <si>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</si>
  <si>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</si>
  <si>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</si>
  <si>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</si>
  <si>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</si>
  <si>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</si>
  <si>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</si>
  <si>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</si>
  <si>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</si>
  <si>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</si>
  <si>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</si>
  <si>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</si>
  <si>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</si>
  <si>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</si>
  <si>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</si>
  <si>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</si>
  <si>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</si>
  <si>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</si>
  <si>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</si>
  <si>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</si>
  <si>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</si>
  <si>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</si>
  <si>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</si>
  <si>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</si>
  <si>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</si>
  <si>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</si>
  <si>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</si>
  <si>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</si>
  <si>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</si>
  <si>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</si>
  <si>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</si>
  <si>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</si>
  <si>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</si>
  <si>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</si>
  <si>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</si>
  <si>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</si>
  <si>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</si>
  <si>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</si>
  <si>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</si>
  <si>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</si>
  <si>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</si>
  <si>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</si>
  <si>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</si>
  <si>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</si>
  <si>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</si>
  <si>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</si>
  <si>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</si>
  <si>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</si>
  <si>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</si>
  <si>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</si>
  <si>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</si>
  <si>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</si>
  <si>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</si>
  <si>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</si>
  <si>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</si>
  <si>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</si>
  <si>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</si>
  <si>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</si>
  <si>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</si>
  <si>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</si>
  <si>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</si>
  <si>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</si>
  <si>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</si>
  <si>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</si>
  <si>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</si>
  <si>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</si>
  <si>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</si>
  <si>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</si>
  <si>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</si>
  <si>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</si>
  <si>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</si>
  <si>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</si>
  <si>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</si>
  <si>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</si>
  <si>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</si>
  <si>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</si>
  <si>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</si>
  <si>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</si>
  <si>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</si>
  <si>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</si>
  <si>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</si>
  <si>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</si>
  <si>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</si>
  <si>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</si>
  <si>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</si>
  <si>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</si>
  <si>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</si>
  <si>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</si>
  <si>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</si>
  <si>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</si>
  <si>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</si>
  <si>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</si>
  <si>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</si>
  <si>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</si>
  <si>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</si>
  <si>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</si>
  <si>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</si>
  <si>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</si>
  <si>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</si>
  <si>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</si>
  <si>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</si>
  <si>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</si>
  <si>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</si>
  <si>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</si>
  <si>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</si>
  <si>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</si>
  <si>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</si>
  <si>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</si>
  <si>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</si>
  <si>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</si>
  <si>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</si>
  <si>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</si>
  <si>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</si>
  <si>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</si>
  <si>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</si>
  <si>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</si>
  <si>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</si>
  <si>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</si>
  <si>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</si>
  <si>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</si>
  <si>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</si>
  <si>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</si>
  <si>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</si>
  <si>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</si>
  <si>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</si>
  <si>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</si>
  <si>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</si>
  <si>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</si>
  <si>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</si>
  <si>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</si>
  <si>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</si>
  <si>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</si>
  <si>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</si>
  <si>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</si>
  <si>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</si>
  <si>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</si>
  <si>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</si>
  <si>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</si>
  <si>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</si>
  <si>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</si>
  <si>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</si>
  <si>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</si>
  <si>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</si>
  <si>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</si>
  <si>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</si>
  <si>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</si>
  <si>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</si>
  <si>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</si>
  <si>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</si>
  <si>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</si>
  <si>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</si>
  <si>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</si>
  <si>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</si>
  <si>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</si>
  <si>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</si>
  <si>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</si>
  <si>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</si>
  <si>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</si>
  <si>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</si>
  <si>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</si>
  <si>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</si>
  <si>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</si>
  <si>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</si>
  <si>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</si>
  <si>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</si>
  <si>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</si>
  <si>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</si>
  <si>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</si>
  <si>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</si>
  <si>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</si>
  <si>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</si>
  <si>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</si>
  <si>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</si>
  <si>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</si>
  <si>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</si>
  <si>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</si>
  <si>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</si>
  <si>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</si>
  <si>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</si>
  <si>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</si>
  <si>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</si>
  <si>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</si>
  <si>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</si>
  <si>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</si>
  <si>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</si>
  <si>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</si>
  <si>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</si>
  <si>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</si>
  <si>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</si>
  <si>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</si>
  <si>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</si>
  <si>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</si>
  <si>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</si>
  <si>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</si>
  <si>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</si>
  <si>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</si>
  <si>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</si>
  <si>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</si>
  <si>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</si>
  <si>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</si>
  <si>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</si>
  <si>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</si>
  <si>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</si>
  <si>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</si>
  <si>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</si>
  <si>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</si>
  <si>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</si>
  <si>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</si>
  <si>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</si>
  <si>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</si>
  <si>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</si>
  <si>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</si>
  <si>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</si>
  <si>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</si>
  <si>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</si>
  <si>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</si>
  <si>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</si>
  <si>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</si>
  <si>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</si>
  <si>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</si>
  <si>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</si>
  <si>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</si>
  <si>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</si>
  <si>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</si>
  <si>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</si>
  <si>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</si>
  <si>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</si>
  <si>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</si>
  <si>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</si>
  <si>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</si>
  <si>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</si>
  <si>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</si>
  <si>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</si>
  <si>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</si>
  <si>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</si>
  <si>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</si>
  <si>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</si>
  <si>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</si>
  <si>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</si>
  <si>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</si>
  <si>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</si>
  <si>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</si>
  <si>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</si>
  <si>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</si>
  <si>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</si>
  <si>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</si>
  <si>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</si>
  <si>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</si>
  <si>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</si>
  <si>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</si>
  <si>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</si>
  <si>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</si>
  <si>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</si>
  <si>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</si>
  <si>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</si>
  <si>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</si>
  <si>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</si>
  <si>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</si>
  <si>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</si>
  <si>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</si>
  <si>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</si>
  <si>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</si>
  <si>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</si>
  <si>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</si>
  <si>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</si>
  <si>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</si>
  <si>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</si>
  <si>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</si>
  <si>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</si>
  <si>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</si>
  <si>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</si>
  <si>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</si>
  <si>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</si>
  <si>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</si>
  <si>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</si>
  <si>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</si>
  <si>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</si>
  <si>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</si>
  <si>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</si>
  <si>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</si>
  <si>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</si>
  <si>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</si>
  <si>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</si>
  <si>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</si>
  <si>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</si>
  <si>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</si>
  <si>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</si>
  <si>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</si>
  <si>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</si>
  <si>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</si>
  <si>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</si>
  <si>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</si>
  <si>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</si>
  <si>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</si>
  <si>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</si>
  <si>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</si>
  <si>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</si>
  <si>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</si>
  <si>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</si>
  <si>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</si>
  <si>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</si>
  <si>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</si>
  <si>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</si>
  <si>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</si>
  <si>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</si>
  <si>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</si>
  <si>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</si>
  <si>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</si>
  <si>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</si>
  <si>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</si>
  <si>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</si>
  <si>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</si>
  <si>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</si>
  <si>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</si>
  <si>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</si>
  <si>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</si>
  <si>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</si>
  <si>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</si>
  <si>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</si>
  <si>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</si>
  <si>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</si>
  <si>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</si>
  <si>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</si>
  <si>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</si>
  <si>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</si>
  <si>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</si>
  <si>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</si>
  <si>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</si>
  <si>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</si>
  <si>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</si>
  <si>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</si>
  <si>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</si>
  <si>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</si>
  <si>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</si>
  <si>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</si>
  <si>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</si>
  <si>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</si>
  <si>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</si>
  <si>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</si>
  <si>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</si>
  <si>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</si>
  <si>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</si>
  <si>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</si>
  <si>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</si>
  <si>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</si>
  <si>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</si>
  <si>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</si>
  <si>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</si>
  <si>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</si>
  <si>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</si>
  <si>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</si>
  <si>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</si>
  <si>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</si>
  <si>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</si>
  <si>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</si>
  <si>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</si>
  <si>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</si>
  <si>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</si>
  <si>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</si>
  <si>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</si>
  <si>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</si>
  <si>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</si>
  <si>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</si>
  <si>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</si>
  <si>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</si>
  <si>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</si>
  <si>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</si>
  <si>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</si>
  <si>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</si>
  <si>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</si>
  <si>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</si>
  <si>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</si>
  <si>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</si>
  <si>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</si>
  <si>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</si>
  <si>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</si>
  <si>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</si>
  <si>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</si>
  <si>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</si>
  <si>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</si>
  <si>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</si>
  <si>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</si>
  <si>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</si>
  <si>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</si>
  <si>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</si>
  <si>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</si>
  <si>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</si>
  <si>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</si>
  <si>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</si>
  <si>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</si>
  <si>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</si>
  <si>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</si>
  <si>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</si>
  <si>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</si>
  <si>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</si>
  <si>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</si>
  <si>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</si>
  <si>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</si>
  <si>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</si>
  <si>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</si>
  <si>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</si>
  <si>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</si>
  <si>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</si>
  <si>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</si>
  <si>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</si>
  <si>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</si>
  <si>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</si>
  <si>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</si>
  <si>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</si>
  <si>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</si>
  <si>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</si>
  <si>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</si>
  <si>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</si>
  <si>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</si>
  <si>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</si>
  <si>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</si>
  <si>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</si>
  <si>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</si>
  <si>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</si>
  <si>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</si>
  <si>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</si>
  <si>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</si>
  <si>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</si>
  <si>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</si>
  <si>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</si>
  <si>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</si>
  <si>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</si>
  <si>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</si>
  <si>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</si>
  <si>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</si>
  <si>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</si>
  <si>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</si>
  <si>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</si>
  <si>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</si>
  <si>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</si>
  <si>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</si>
  <si>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</si>
  <si>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</si>
  <si>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</si>
  <si>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</si>
  <si>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</si>
  <si>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</si>
  <si>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</si>
  <si>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</si>
  <si>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</si>
  <si>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</si>
  <si>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</si>
  <si>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</si>
  <si>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</si>
  <si>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</si>
  <si>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</si>
  <si>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</si>
  <si>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</si>
  <si>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</si>
  <si>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</si>
  <si>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</si>
  <si>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</si>
  <si>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</si>
  <si>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</si>
  <si>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</si>
  <si>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</si>
  <si>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</si>
  <si>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</si>
  <si>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</si>
  <si>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</si>
  <si>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</si>
  <si>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</si>
  <si>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</si>
  <si>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</si>
  <si>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</si>
  <si>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</si>
  <si>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</si>
  <si>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</si>
  <si>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</si>
  <si>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</si>
  <si>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</si>
  <si>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</si>
  <si>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</si>
  <si>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</si>
  <si>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</si>
  <si>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</si>
  <si>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</si>
  <si>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</si>
  <si>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</si>
  <si>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</si>
  <si>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</si>
  <si>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</si>
  <si>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</si>
  <si>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</si>
  <si>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</si>
  <si>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</si>
  <si>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</si>
  <si>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</si>
  <si>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</si>
  <si>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</si>
  <si>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</si>
  <si>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</si>
  <si>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</si>
  <si>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</si>
  <si>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</si>
  <si>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</si>
  <si>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</si>
  <si>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</si>
  <si>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</si>
  <si>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</si>
  <si>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</si>
  <si>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</si>
  <si>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</si>
  <si>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</si>
  <si>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</si>
  <si>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</si>
  <si>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</si>
  <si>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</si>
  <si>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</si>
  <si>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</si>
  <si>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</si>
  <si>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</si>
  <si>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</si>
  <si>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</si>
  <si>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</si>
  <si>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</si>
  <si>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</si>
  <si>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</si>
  <si>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</si>
  <si>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</si>
  <si>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</si>
  <si>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</si>
  <si>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</si>
  <si>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</si>
  <si>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</si>
  <si>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</si>
  <si>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</si>
  <si>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</si>
  <si>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</si>
  <si>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</si>
  <si>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</si>
  <si>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</si>
  <si>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</si>
  <si>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</si>
  <si>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</si>
  <si>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</si>
  <si>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</si>
  <si>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</si>
  <si>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</si>
  <si>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</si>
  <si>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</si>
  <si>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</si>
  <si>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</si>
  <si>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</si>
  <si>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</si>
  <si>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</si>
  <si>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</si>
  <si>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</si>
  <si>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</si>
  <si>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</si>
  <si>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</si>
  <si>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</si>
  <si>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</si>
  <si>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</si>
  <si>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</si>
  <si>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</si>
  <si>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</si>
  <si>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</si>
  <si>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</si>
  <si>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</si>
  <si>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</si>
  <si>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</si>
  <si>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</si>
  <si>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</si>
  <si>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</si>
  <si>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</si>
  <si>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</si>
  <si>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</si>
  <si>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</si>
  <si>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</si>
  <si>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</si>
  <si>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</si>
  <si>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</si>
  <si>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</si>
  <si>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</si>
  <si>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</si>
  <si>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</si>
  <si>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</si>
  <si>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</si>
  <si>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</si>
  <si>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</si>
  <si>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</si>
  <si>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</si>
  <si>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</si>
  <si>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</si>
  <si>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</si>
  <si>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</si>
  <si>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</si>
  <si>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</si>
  <si>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</si>
  <si>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</si>
  <si>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</si>
  <si>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</si>
  <si>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</si>
  <si>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</si>
  <si>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</si>
  <si>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</si>
  <si>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</si>
  <si>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</si>
  <si>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</si>
  <si>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</si>
  <si>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</si>
  <si>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</si>
  <si>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</si>
  <si>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</si>
  <si>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</si>
  <si>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</si>
  <si>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</si>
  <si>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</si>
  <si>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</si>
  <si>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</si>
  <si>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</si>
  <si>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</si>
  <si>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</si>
  <si>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</si>
  <si>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</si>
  <si>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</si>
  <si>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</si>
  <si>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</si>
  <si>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</si>
  <si>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</si>
  <si>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</si>
  <si>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</si>
  <si>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</si>
  <si>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</si>
  <si>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</si>
  <si>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</si>
  <si>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</si>
  <si>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</si>
  <si>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</si>
  <si>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</si>
  <si>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</si>
  <si>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</si>
  <si>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</si>
  <si>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</si>
  <si>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</si>
  <si>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</si>
  <si>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</si>
  <si>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</si>
  <si>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</si>
  <si>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</si>
  <si>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</si>
  <si>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</si>
  <si>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</si>
  <si>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</si>
  <si>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</si>
  <si>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</si>
  <si>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</si>
  <si>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</si>
  <si>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</si>
  <si>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</si>
  <si>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</si>
  <si>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</si>
  <si>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</si>
  <si>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</si>
  <si>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</si>
  <si>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</si>
  <si>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</si>
  <si>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</si>
  <si>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</si>
  <si>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</si>
  <si>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</si>
  <si>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</si>
  <si>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</si>
  <si>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</si>
  <si>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</si>
  <si>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</si>
  <si>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</si>
  <si>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</si>
  <si>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</si>
  <si>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</si>
  <si>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</si>
  <si>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</si>
  <si>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</si>
  <si>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</si>
  <si>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</si>
  <si>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</si>
  <si>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</si>
  <si>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</si>
  <si>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</si>
  <si>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</si>
  <si>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</si>
  <si>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</si>
  <si>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</si>
  <si>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</si>
  <si>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</si>
  <si>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</si>
  <si>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</si>
  <si>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</si>
  <si>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</si>
  <si>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</si>
  <si>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</si>
  <si>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</si>
  <si>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</si>
  <si>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</si>
  <si>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</si>
  <si>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</si>
  <si>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</si>
  <si>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</si>
  <si>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</si>
  <si>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</si>
  <si>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</si>
  <si>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</si>
  <si>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</si>
  <si>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</si>
  <si>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</si>
  <si>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</si>
  <si>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</si>
  <si>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</si>
  <si>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</si>
  <si>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</si>
  <si>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</si>
  <si>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</si>
  <si>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</si>
  <si>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</si>
  <si>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</si>
  <si>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</si>
  <si>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</si>
  <si>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</si>
  <si>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</si>
  <si>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</si>
  <si>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</si>
  <si>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</si>
  <si>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</si>
  <si>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</si>
  <si>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</si>
  <si>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</si>
  <si>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</si>
  <si>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</si>
  <si>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</si>
  <si>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</si>
  <si>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</si>
  <si>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</si>
  <si>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</si>
  <si>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</si>
  <si>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</si>
  <si>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</si>
  <si>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</si>
  <si>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</si>
  <si>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</si>
  <si>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</si>
  <si>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</si>
  <si>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</si>
  <si>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</si>
  <si>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</si>
  <si>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</si>
  <si>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</si>
  <si>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</si>
  <si>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</si>
  <si>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</si>
  <si>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</si>
  <si>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</si>
  <si>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</si>
  <si>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</si>
  <si>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</si>
  <si>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</si>
  <si>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</si>
  <si>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</si>
  <si>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</si>
  <si>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</si>
  <si>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</si>
  <si>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</si>
  <si>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</si>
  <si>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</si>
  <si>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</si>
  <si>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</si>
  <si>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</si>
  <si>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</si>
  <si>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</si>
  <si>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</si>
  <si>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</si>
  <si>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</si>
  <si>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</si>
  <si>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</si>
  <si>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</si>
  <si>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</si>
  <si>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</si>
  <si>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</si>
  <si>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</si>
  <si>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</si>
  <si>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</si>
  <si>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</si>
  <si>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</si>
  <si>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</si>
  <si>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</si>
  <si>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</si>
  <si>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</si>
  <si>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</si>
  <si>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</si>
  <si>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</si>
  <si>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</si>
  <si>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</si>
  <si>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</si>
  <si>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</si>
  <si>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</si>
  <si>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</si>
  <si>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</si>
  <si>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</si>
  <si>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</si>
  <si>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</si>
  <si>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</si>
  <si>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</si>
  <si>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</si>
  <si>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</si>
  <si>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</si>
  <si>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</si>
  <si>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</si>
  <si>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</si>
  <si>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</si>
  <si>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</si>
  <si>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</si>
  <si>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</si>
  <si>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</si>
  <si>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</si>
  <si>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</si>
  <si>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</si>
  <si>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</si>
  <si>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</si>
  <si>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</si>
  <si>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</si>
  <si>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</si>
  <si>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</si>
  <si>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</si>
  <si>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</si>
  <si>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</si>
  <si>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</si>
  <si>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</si>
  <si>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</si>
  <si>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</si>
  <si>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</si>
  <si>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</si>
  <si>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</si>
  <si>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</si>
  <si>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</si>
  <si>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</si>
  <si>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</si>
  <si>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</si>
  <si>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</si>
  <si>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</si>
  <si>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</si>
  <si>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</si>
  <si>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</si>
  <si>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</si>
  <si>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</si>
  <si>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</si>
  <si>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</si>
  <si>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</si>
  <si>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</si>
  <si>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</si>
  <si>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</si>
  <si>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</si>
  <si>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</si>
  <si>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</si>
  <si>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</si>
  <si>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</si>
  <si>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</si>
  <si>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</si>
  <si>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</si>
  <si>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</si>
  <si>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</si>
  <si>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</si>
  <si>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</si>
  <si>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</si>
  <si>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</si>
  <si>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</si>
  <si>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</si>
  <si>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</si>
  <si>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</si>
  <si>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</si>
  <si>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</si>
  <si>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</si>
  <si>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</si>
  <si>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</si>
  <si>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</si>
  <si>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</si>
  <si>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</si>
  <si>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</si>
  <si>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</si>
  <si>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</si>
  <si>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</si>
  <si>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</si>
  <si>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</si>
  <si>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</si>
  <si>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</si>
  <si>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</si>
  <si>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</si>
  <si>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</si>
  <si>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</si>
  <si>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</si>
  <si>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</si>
  <si>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</si>
  <si>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</si>
  <si>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</si>
  <si>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</si>
  <si>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</si>
  <si>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</si>
  <si>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</si>
  <si>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</si>
  <si>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</si>
  <si>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</si>
  <si>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</si>
  <si>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</si>
  <si>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</si>
  <si>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</si>
  <si>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</si>
  <si>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</si>
  <si>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</si>
  <si>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</si>
  <si>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</si>
  <si>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</si>
  <si>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</si>
  <si>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</si>
  <si>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</si>
  <si>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</si>
  <si>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</si>
  <si>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</si>
  <si>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</si>
  <si>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</si>
  <si>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</si>
  <si>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</si>
  <si>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</si>
  <si>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</si>
  <si>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</si>
  <si>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</si>
  <si>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</si>
  <si>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</si>
  <si>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</si>
  <si>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</si>
  <si>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</si>
  <si>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</si>
  <si>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</si>
  <si>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</si>
  <si>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</si>
  <si>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</si>
  <si>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</si>
  <si>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</si>
  <si>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</si>
  <si>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</si>
  <si>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</si>
  <si>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</si>
  <si>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</si>
  <si>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</si>
  <si>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</si>
  <si>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</si>
  <si>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</si>
  <si>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</si>
  <si>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</si>
  <si>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</si>
  <si>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</si>
  <si>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</si>
  <si>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</si>
  <si>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</si>
  <si>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</si>
  <si>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</si>
  <si>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</si>
  <si>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</si>
  <si>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</si>
  <si>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</si>
  <si>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</si>
  <si>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</si>
  <si>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</si>
  <si>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</si>
  <si>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</si>
  <si>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</si>
  <si>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</si>
  <si>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</si>
  <si>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</si>
  <si>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</si>
  <si>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</si>
  <si>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</si>
  <si>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</si>
  <si>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</si>
  <si>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</si>
  <si>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</si>
  <si>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</si>
  <si>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</si>
  <si>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</si>
  <si>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</si>
  <si>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</si>
  <si>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</si>
  <si>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</si>
  <si>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</si>
  <si>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</si>
  <si>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</si>
  <si>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</si>
  <si>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</si>
  <si>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</si>
  <si>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</si>
  <si>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</si>
  <si>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</si>
  <si>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</si>
  <si>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</si>
  <si>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</si>
  <si>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</si>
  <si>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</si>
  <si>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</si>
  <si>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</si>
  <si>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</si>
  <si>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</si>
  <si>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</si>
  <si>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</si>
  <si>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</si>
  <si>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</si>
  <si>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</si>
  <si>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</si>
  <si>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</si>
  <si>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</si>
  <si>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</si>
  <si>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</si>
  <si>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</si>
  <si>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</si>
  <si>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</si>
  <si>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</si>
  <si>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</si>
  <si>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</si>
  <si>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</si>
  <si>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</si>
  <si>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</si>
  <si>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</si>
  <si>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</si>
  <si>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</si>
  <si>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</si>
  <si>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</si>
  <si>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</si>
  <si>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</si>
  <si>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</si>
  <si>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</si>
  <si>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</si>
  <si>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</si>
  <si>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</si>
  <si>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</si>
  <si>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</si>
  <si>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</si>
  <si>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</si>
  <si>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</si>
  <si>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</si>
  <si>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</si>
  <si>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</si>
  <si>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</si>
  <si>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</si>
  <si>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</si>
  <si>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</si>
  <si>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</si>
  <si>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</si>
  <si>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</si>
  <si>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</si>
  <si>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</si>
  <si>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</si>
  <si>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</si>
  <si>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</si>
  <si>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</si>
  <si>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</si>
  <si>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</si>
  <si>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</si>
  <si>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</si>
  <si>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</si>
  <si>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</si>
  <si>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</si>
  <si>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</si>
  <si>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</si>
  <si>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</si>
  <si>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</si>
  <si>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</si>
  <si>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</si>
  <si>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</si>
  <si>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</si>
  <si>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</si>
  <si>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</si>
  <si>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</si>
  <si>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</si>
  <si>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</si>
  <si>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</si>
  <si>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</si>
  <si>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</si>
  <si>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</si>
  <si>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</si>
  <si>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</si>
  <si>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</si>
  <si>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</si>
  <si>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</si>
  <si>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</si>
  <si>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</si>
  <si>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</si>
  <si>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</si>
  <si>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</si>
  <si>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</si>
  <si>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</si>
  <si>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</si>
  <si>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</si>
  <si>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</si>
  <si>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</si>
  <si>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</si>
  <si>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</si>
  <si>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</si>
  <si>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</si>
  <si>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</si>
  <si>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</si>
  <si>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</si>
  <si>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</si>
  <si>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</si>
  <si>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</si>
  <si>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</si>
  <si>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</si>
  <si>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</si>
  <si>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</si>
  <si>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</si>
  <si>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</si>
  <si>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</si>
  <si>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</si>
  <si>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</si>
  <si>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</si>
  <si>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</si>
  <si>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</si>
  <si>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</si>
  <si>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</si>
  <si>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</si>
  <si>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</si>
  <si>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</si>
  <si>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</si>
  <si>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</si>
  <si>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</si>
  <si>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</si>
  <si>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</si>
  <si>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</si>
  <si>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</si>
  <si>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</si>
  <si>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</si>
  <si>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</si>
  <si>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</si>
  <si>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</si>
  <si>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</si>
  <si>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</si>
  <si>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</si>
  <si>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</si>
  <si>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</si>
  <si>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</si>
  <si>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</si>
  <si>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</si>
  <si>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</si>
  <si>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</si>
  <si>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</si>
  <si>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</si>
  <si>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</si>
  <si>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</si>
  <si>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</si>
  <si>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</si>
  <si>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</si>
  <si>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</si>
  <si>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</si>
  <si>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</si>
  <si>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</si>
  <si>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</si>
  <si>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</si>
  <si>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</si>
  <si>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</si>
  <si>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</si>
  <si>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</si>
  <si>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</si>
  <si>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</si>
  <si>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</si>
  <si>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</si>
  <si>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</si>
  <si>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</si>
  <si>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</si>
  <si>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</si>
  <si>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</si>
  <si>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</si>
  <si>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</si>
  <si>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</si>
  <si>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</si>
  <si>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</si>
  <si>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</si>
  <si>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</si>
  <si>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</si>
  <si>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</si>
  <si>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</si>
  <si>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</si>
  <si>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</si>
  <si>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</si>
  <si>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</si>
  <si>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</si>
  <si>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</si>
  <si>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</si>
  <si>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</si>
  <si>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</si>
  <si>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</si>
  <si>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</si>
  <si>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</si>
  <si>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</si>
  <si>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</si>
  <si>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</si>
  <si>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</si>
  <si>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</si>
  <si>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</si>
  <si>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</si>
  <si>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</si>
  <si>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</si>
  <si>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</si>
  <si>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</si>
  <si>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</si>
  <si>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</si>
  <si>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</si>
  <si>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</si>
  <si>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</si>
  <si>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</si>
  <si>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</si>
  <si>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</si>
  <si>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</si>
  <si>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</si>
  <si>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</si>
  <si>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</si>
  <si>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</si>
  <si>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</si>
  <si>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</si>
  <si>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</si>
  <si>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</si>
  <si>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</si>
  <si>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</si>
  <si>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</si>
  <si>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</si>
  <si>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</si>
  <si>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</si>
  <si>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</si>
  <si>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</si>
  <si>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</si>
  <si>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</si>
  <si>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</si>
  <si>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</si>
  <si>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</si>
  <si>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</si>
  <si>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</si>
  <si>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</si>
  <si>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</si>
  <si>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</si>
  <si>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</si>
  <si>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</si>
  <si>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</si>
  <si>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</si>
  <si>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</si>
  <si>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</si>
  <si>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</si>
  <si>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</si>
  <si>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</si>
  <si>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</si>
  <si>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</si>
  <si>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</si>
  <si>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</si>
  <si>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</si>
  <si>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</si>
  <si>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</si>
  <si>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</si>
  <si>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</si>
  <si>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</si>
  <si>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</si>
  <si>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</si>
  <si>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</si>
  <si>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</si>
  <si>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</si>
  <si>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</si>
  <si>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</si>
  <si>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</si>
  <si>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</si>
  <si>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</si>
  <si>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</si>
  <si>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</si>
  <si>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</si>
  <si>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</si>
  <si>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</si>
  <si>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</si>
  <si>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</si>
  <si>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</si>
  <si>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</si>
  <si>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</si>
  <si>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</si>
  <si>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</si>
  <si>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</si>
  <si>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</si>
  <si>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</si>
  <si>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</si>
  <si>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</si>
  <si>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</si>
  <si>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</si>
  <si>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</si>
  <si>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</si>
  <si>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</si>
  <si>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</si>
  <si>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</si>
  <si>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</si>
  <si>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</si>
  <si>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</si>
  <si>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</si>
  <si>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</si>
  <si>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</si>
  <si>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</si>
  <si>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</si>
  <si>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</si>
  <si>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</si>
  <si>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</si>
  <si>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</si>
  <si>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</si>
  <si>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</si>
  <si>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</si>
  <si>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</si>
  <si>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</si>
  <si>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</si>
  <si>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</si>
  <si>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</si>
  <si>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</si>
  <si>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</si>
  <si>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</si>
  <si>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</si>
  <si>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</si>
  <si>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</si>
  <si>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</si>
  <si>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</si>
  <si>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</si>
  <si>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</si>
  <si>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</si>
  <si>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</si>
  <si>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</si>
  <si>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</si>
  <si>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</si>
  <si>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</si>
  <si>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</si>
  <si>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</si>
  <si>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</si>
  <si>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</si>
  <si>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</si>
  <si>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</si>
  <si>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</si>
  <si>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</si>
  <si>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</si>
  <si>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</si>
  <si>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</si>
  <si>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</si>
  <si>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</si>
  <si>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</si>
  <si>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</si>
  <si>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</si>
  <si>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</si>
  <si>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</si>
  <si>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</si>
  <si>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</si>
  <si>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</si>
  <si>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</si>
  <si>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</si>
  <si>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</si>
  <si>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</si>
  <si>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</si>
  <si>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</si>
  <si>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</si>
  <si>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</si>
  <si>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</si>
  <si>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</si>
  <si>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</si>
  <si>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</si>
  <si>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</si>
  <si>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</si>
  <si>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</si>
  <si>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</si>
  <si>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</si>
  <si>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</si>
  <si>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</si>
  <si>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</si>
  <si>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</si>
  <si>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</si>
  <si>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</si>
  <si>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</si>
  <si>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</si>
  <si>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</si>
  <si>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</si>
  <si>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</si>
  <si>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</si>
  <si>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</si>
  <si>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</si>
  <si>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</si>
  <si>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</si>
  <si>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</si>
  <si>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</si>
  <si>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</si>
  <si>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</si>
  <si>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</si>
  <si>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</si>
  <si>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</si>
  <si>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</si>
  <si>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</si>
  <si>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</si>
  <si>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</si>
  <si>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</si>
  <si>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</si>
  <si>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</si>
  <si>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</si>
  <si>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</si>
  <si>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</si>
  <si>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</si>
  <si>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</si>
  <si>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</si>
  <si>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</si>
  <si>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</si>
  <si>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</si>
  <si>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</si>
  <si>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</si>
  <si>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</si>
  <si>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</si>
  <si>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</si>
  <si>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</si>
  <si>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</si>
  <si>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</si>
  <si>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</si>
  <si>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</si>
  <si>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</si>
  <si>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</si>
  <si>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</si>
  <si>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</si>
  <si>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</si>
  <si>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</si>
  <si>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</si>
  <si>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</si>
  <si>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</si>
  <si>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</si>
  <si>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</si>
  <si>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</si>
  <si>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</si>
  <si>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</si>
  <si>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</si>
  <si>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</si>
  <si>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</si>
  <si>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</si>
  <si>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</si>
  <si>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</si>
  <si>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</si>
  <si>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</si>
  <si>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</si>
  <si>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</si>
  <si>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</si>
  <si>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</si>
  <si>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</si>
  <si>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</si>
  <si>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</si>
  <si>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</si>
  <si>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</si>
  <si>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</si>
  <si>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</si>
  <si>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</si>
  <si>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</si>
  <si>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</si>
  <si>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</si>
  <si>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</si>
  <si>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</si>
  <si>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</si>
  <si>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</si>
  <si>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</si>
  <si>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</si>
  <si>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</si>
  <si>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</si>
  <si>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</si>
  <si>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</si>
  <si>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</si>
  <si>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</si>
  <si>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</si>
  <si>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</si>
  <si>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</si>
  <si>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</si>
  <si>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</si>
  <si>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</si>
  <si>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</si>
  <si>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</si>
  <si>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</si>
  <si>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</si>
  <si>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</si>
  <si>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</si>
  <si>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</si>
  <si>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</si>
  <si>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</si>
  <si>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</si>
  <si>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</si>
  <si>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</si>
  <si>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</si>
  <si>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</si>
  <si>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</si>
  <si>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</si>
  <si>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</si>
  <si>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</si>
  <si>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</si>
  <si>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</si>
  <si>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</si>
  <si>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</si>
  <si>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</si>
  <si>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</si>
  <si>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</si>
  <si>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</si>
  <si>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</si>
  <si>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</si>
  <si>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</si>
  <si>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</si>
  <si>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</si>
  <si>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</si>
  <si>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</si>
  <si>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</si>
  <si>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</si>
  <si>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</si>
  <si>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</si>
  <si>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</si>
  <si>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</si>
  <si>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</si>
  <si>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</si>
  <si>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</si>
  <si>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</si>
  <si>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</si>
  <si>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</si>
  <si>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</si>
  <si>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</si>
  <si>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</si>
  <si>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</si>
  <si>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</si>
  <si>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</si>
  <si>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</si>
  <si>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</si>
  <si>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</si>
  <si>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</si>
  <si>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</si>
  <si>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</si>
  <si>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</si>
  <si>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</si>
  <si>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</si>
  <si>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</si>
  <si>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</si>
  <si>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</si>
  <si>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</si>
  <si>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</si>
  <si>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</si>
  <si>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</si>
  <si>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</si>
  <si>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</si>
  <si>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</si>
  <si>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</si>
  <si>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</si>
  <si>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</si>
  <si>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</si>
  <si>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</si>
  <si>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</si>
  <si>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</si>
  <si>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</si>
  <si>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</si>
  <si>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</si>
  <si>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</si>
  <si>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</si>
  <si>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</si>
  <si>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</si>
  <si>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</si>
  <si>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</si>
  <si>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</si>
  <si>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</si>
  <si>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</si>
  <si>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</si>
  <si>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</si>
  <si>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</si>
  <si>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</si>
  <si>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</si>
  <si>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</si>
  <si>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</si>
  <si>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</si>
  <si>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</si>
  <si>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</si>
  <si>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</si>
  <si>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</si>
  <si>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</si>
  <si>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</si>
  <si>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</si>
  <si>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</si>
  <si>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</si>
  <si>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</si>
  <si>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</si>
  <si>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</si>
  <si>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</si>
  <si>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</si>
  <si>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</si>
  <si>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</si>
  <si>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</si>
  <si>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</si>
  <si>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</si>
  <si>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</si>
  <si>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</si>
  <si>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</si>
  <si>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</si>
  <si>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</si>
  <si>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</si>
  <si>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</si>
  <si>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</si>
  <si>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</si>
  <si>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</si>
  <si>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</si>
  <si>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</si>
  <si>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</si>
  <si>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</si>
  <si>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</si>
  <si>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</si>
  <si>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</si>
  <si>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</si>
  <si>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</si>
  <si>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</si>
  <si>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</si>
  <si>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</si>
  <si>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</si>
  <si>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</si>
  <si>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</si>
  <si>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</si>
  <si>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</si>
  <si>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</si>
  <si>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</si>
  <si>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</si>
  <si>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</si>
  <si>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</si>
  <si>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</si>
  <si>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</si>
  <si>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</si>
  <si>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</si>
  <si>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</si>
  <si>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</si>
  <si>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</si>
  <si>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</si>
  <si>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</si>
  <si>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</si>
  <si>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</si>
  <si>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</si>
  <si>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</si>
  <si>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</si>
  <si>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</si>
  <si>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</si>
  <si>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</si>
  <si>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</si>
  <si>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</si>
  <si>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</si>
  <si>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</si>
  <si>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</si>
  <si>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</si>
  <si>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</si>
  <si>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</si>
  <si>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</si>
  <si>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</si>
  <si>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</si>
  <si>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</si>
  <si>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</si>
  <si>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</si>
  <si>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</si>
  <si>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</si>
  <si>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</si>
  <si>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</si>
  <si>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</si>
  <si>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</si>
  <si>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</si>
  <si>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</si>
  <si>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</si>
  <si>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</si>
  <si>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</si>
  <si>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</si>
  <si>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</si>
  <si>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</si>
  <si>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</si>
  <si>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</si>
  <si>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</si>
  <si>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</si>
  <si>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</si>
  <si>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</si>
  <si>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</si>
  <si>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</si>
  <si>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</si>
  <si>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</si>
  <si>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</si>
  <si>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</si>
  <si>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</si>
  <si>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</si>
  <si>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</si>
  <si>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</si>
  <si>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</si>
  <si>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</si>
  <si>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</si>
  <si>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</si>
  <si>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</si>
  <si>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</si>
  <si>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</si>
  <si>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</si>
  <si>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</si>
  <si>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</si>
  <si>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</si>
  <si>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</si>
  <si>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</si>
  <si>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</si>
  <si>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</si>
  <si>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</si>
  <si>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</si>
  <si>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</si>
  <si>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</si>
  <si>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</si>
  <si>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</si>
  <si>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</si>
  <si>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</si>
  <si>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</si>
  <si>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</si>
  <si>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</si>
  <si>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</si>
  <si>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</si>
  <si>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</si>
  <si>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</si>
  <si>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</si>
  <si>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</si>
  <si>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</si>
  <si>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</si>
  <si>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</si>
  <si>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</si>
  <si>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</si>
  <si>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</si>
  <si>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</si>
  <si>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</si>
  <si>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</si>
  <si>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</si>
  <si>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</si>
  <si>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</si>
  <si>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</si>
  <si>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</si>
  <si>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</si>
  <si>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</si>
  <si>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</si>
  <si>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</si>
  <si>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</si>
  <si>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</si>
  <si>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</si>
  <si>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</si>
  <si>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</si>
  <si>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</si>
  <si>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</si>
  <si>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</si>
  <si>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</si>
  <si>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</si>
  <si>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</si>
  <si>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</si>
  <si>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</si>
  <si>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</si>
  <si>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</si>
  <si>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</si>
  <si>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</si>
  <si>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</si>
  <si>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</si>
  <si>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</si>
  <si>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</si>
  <si>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</si>
  <si>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</si>
  <si>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</si>
  <si>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</si>
  <si>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</si>
  <si>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</si>
  <si>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</si>
  <si>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</si>
  <si>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</si>
  <si>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</si>
  <si>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</si>
  <si>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</si>
  <si>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</si>
  <si>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</si>
  <si>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</si>
  <si>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</si>
  <si>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</si>
  <si>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</si>
  <si>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</si>
  <si>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</si>
  <si>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</si>
  <si>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</si>
  <si>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</si>
  <si>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</si>
  <si>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</si>
  <si>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</si>
  <si>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</si>
  <si>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</si>
  <si>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</si>
  <si>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</si>
  <si>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</si>
  <si>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</si>
  <si>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</si>
  <si>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</si>
  <si>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</si>
  <si>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</si>
  <si>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</si>
  <si>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</si>
  <si>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</si>
  <si>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</si>
  <si>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</si>
  <si>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</si>
  <si>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</si>
  <si>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</si>
  <si>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</si>
  <si>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</si>
  <si>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</si>
  <si>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</si>
  <si>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</si>
  <si>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</si>
  <si>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</si>
  <si>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</si>
  <si>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</si>
  <si>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</si>
  <si>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</si>
  <si>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</si>
  <si>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</si>
  <si>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</si>
  <si>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</si>
  <si>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</si>
  <si>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</si>
  <si>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</si>
  <si>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</si>
  <si>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</si>
  <si>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</si>
  <si>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</si>
  <si>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</si>
  <si>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</si>
  <si>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</si>
  <si>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</si>
  <si>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</si>
  <si>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</si>
  <si>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</si>
  <si>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</si>
  <si>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</si>
  <si>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</si>
  <si>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</si>
  <si>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</si>
  <si>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</si>
  <si>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</si>
  <si>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</si>
  <si>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</si>
  <si>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</si>
  <si>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</si>
  <si>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</si>
  <si>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</si>
  <si>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</si>
  <si>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</si>
  <si>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</si>
  <si>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</si>
  <si>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</si>
  <si>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</si>
  <si>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</si>
  <si>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</si>
  <si>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</si>
  <si>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</si>
  <si>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</si>
  <si>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</si>
  <si>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</si>
  <si>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</si>
  <si>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</si>
  <si>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</si>
  <si>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</si>
  <si>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</si>
  <si>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</si>
  <si>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</si>
  <si>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</si>
  <si>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</si>
  <si>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</si>
  <si>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</si>
  <si>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</si>
  <si>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</si>
  <si>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</si>
  <si>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</si>
  <si>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</si>
  <si>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</si>
  <si>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</si>
  <si>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</si>
  <si>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</si>
  <si>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</si>
  <si>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</si>
  <si>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</si>
  <si>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</si>
  <si>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</si>
  <si>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</si>
  <si>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</si>
  <si>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</si>
  <si>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</si>
  <si>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</si>
  <si>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</si>
  <si>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</si>
  <si>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</si>
  <si>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</si>
  <si>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</si>
  <si>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</si>
  <si>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</si>
  <si>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</si>
  <si>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</si>
  <si>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</si>
  <si>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</si>
  <si>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</si>
  <si>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</si>
  <si>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</si>
  <si>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</si>
  <si>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</si>
  <si>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</si>
  <si>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</si>
  <si>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</si>
  <si>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</si>
  <si>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</si>
  <si>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</si>
  <si>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</si>
  <si>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</si>
  <si>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</si>
  <si>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</si>
  <si>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</si>
  <si>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</si>
  <si>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</si>
  <si>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</si>
  <si>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</si>
  <si>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</si>
  <si>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</si>
  <si>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</si>
  <si>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</si>
  <si>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</si>
  <si>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</si>
  <si>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</si>
  <si>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</si>
  <si>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</si>
  <si>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</si>
  <si>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</si>
  <si>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</si>
  <si>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</si>
  <si>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</si>
  <si>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</si>
  <si>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</si>
  <si>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</si>
  <si>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</si>
  <si>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</si>
  <si>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</si>
  <si>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</si>
  <si>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</si>
  <si>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</si>
  <si>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</si>
  <si>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</si>
  <si>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</si>
  <si>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</si>
  <si>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</si>
  <si>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</si>
  <si>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</si>
  <si>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</si>
  <si>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</si>
  <si>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</si>
  <si>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</si>
  <si>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</si>
  <si>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</si>
  <si>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</si>
  <si>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</si>
  <si>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</si>
  <si>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</si>
  <si>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</si>
  <si>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</si>
  <si>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</si>
  <si>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</si>
  <si>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</si>
  <si>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</si>
  <si>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</si>
  <si>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</si>
  <si>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</si>
  <si>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</si>
  <si>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</si>
  <si>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</si>
  <si>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</si>
  <si>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</si>
  <si>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</si>
  <si>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</si>
  <si>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</si>
  <si>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</si>
  <si>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</si>
  <si>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</si>
  <si>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</si>
  <si>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</si>
  <si>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</si>
  <si>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</si>
  <si>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</si>
  <si>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</si>
  <si>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</si>
  <si>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</si>
  <si>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</si>
  <si>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</si>
  <si>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</si>
  <si>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</si>
  <si>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</si>
  <si>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</si>
  <si>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</si>
  <si>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</si>
  <si>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</si>
  <si>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</si>
  <si>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</si>
  <si>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</si>
  <si>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</si>
  <si>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</si>
  <si>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</si>
  <si>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</si>
  <si>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</si>
  <si>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</si>
  <si>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</si>
  <si>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</si>
  <si>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</si>
  <si>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</si>
  <si>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</si>
  <si>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</si>
  <si>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</si>
  <si>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</si>
  <si>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</si>
  <si>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</si>
  <si>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</si>
  <si>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</si>
  <si>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</si>
  <si>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</si>
  <si>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</si>
  <si>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</si>
  <si>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</si>
  <si>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</si>
  <si>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</si>
  <si>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</si>
  <si>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</si>
  <si>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</si>
  <si>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</si>
  <si>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</si>
  <si>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</si>
  <si>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</si>
  <si>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</si>
  <si>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</si>
  <si>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</si>
  <si>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</si>
  <si>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</si>
  <si>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</si>
  <si>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</si>
  <si>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</si>
  <si>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</si>
  <si>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</si>
  <si>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</si>
  <si>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</si>
  <si>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</si>
  <si>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</si>
  <si>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</si>
  <si>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</si>
  <si>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</si>
  <si>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</si>
  <si>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</si>
  <si>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</si>
  <si>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</si>
  <si>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</si>
  <si>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</si>
  <si>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</si>
  <si>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</si>
  <si>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</si>
  <si>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</si>
  <si>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</si>
  <si>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</si>
  <si>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</si>
  <si>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</si>
  <si>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</si>
  <si>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</si>
  <si>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</si>
  <si>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</si>
  <si>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</si>
  <si>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</si>
  <si>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</si>
  <si>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</si>
  <si>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</si>
  <si>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</si>
  <si>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</si>
  <si>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</si>
  <si>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</si>
  <si>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</si>
  <si>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</si>
  <si>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</si>
  <si>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</si>
  <si>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</si>
  <si>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</si>
  <si>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</si>
  <si>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</si>
  <si>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</si>
  <si>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</si>
  <si>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</si>
  <si>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</si>
  <si>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</si>
  <si>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</si>
  <si>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</si>
  <si>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</si>
  <si>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</si>
  <si>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</si>
  <si>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</si>
  <si>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</si>
  <si>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</si>
  <si>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</si>
  <si>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</si>
  <si>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</si>
  <si>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</si>
  <si>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</si>
  <si>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</si>
  <si>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</si>
  <si>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</si>
  <si>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</si>
  <si>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</si>
  <si>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</si>
  <si>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</si>
  <si>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</si>
  <si>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</si>
  <si>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</si>
  <si>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</si>
  <si>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</si>
  <si>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</si>
  <si>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</si>
  <si>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</si>
  <si>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</si>
  <si>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</si>
  <si>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</si>
  <si>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</si>
  <si>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</si>
  <si>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</si>
  <si>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</si>
  <si>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</si>
  <si>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</si>
  <si>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</si>
  <si>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</si>
  <si>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</si>
  <si>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</si>
  <si>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</si>
  <si>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</si>
  <si>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</si>
  <si>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</si>
  <si>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</si>
  <si>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</si>
  <si>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</si>
  <si>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</si>
  <si>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</si>
  <si>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</si>
  <si>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</si>
  <si>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</si>
  <si>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</si>
  <si>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</si>
  <si>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</si>
  <si>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</si>
  <si>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</si>
  <si>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</si>
  <si>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</si>
  <si>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</si>
  <si>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</si>
  <si>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</si>
  <si>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</si>
  <si>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</si>
  <si>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</si>
  <si>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</si>
  <si>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</si>
  <si>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</si>
  <si>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</si>
  <si>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</si>
  <si>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</si>
  <si>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</si>
  <si>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</si>
  <si>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</si>
  <si>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</si>
  <si>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</si>
  <si>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</si>
  <si>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</si>
  <si>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</si>
  <si>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</si>
  <si>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</si>
  <si>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</si>
  <si>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</si>
  <si>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</si>
  <si>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</si>
  <si>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</si>
  <si>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</si>
  <si>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</si>
  <si>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</si>
  <si>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</si>
  <si>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</si>
  <si>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</si>
  <si>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</si>
  <si>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</si>
  <si>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</si>
  <si>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</si>
  <si>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</si>
  <si>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</si>
  <si>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</si>
  <si>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</si>
  <si>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</si>
  <si>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</si>
  <si>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</si>
  <si>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</si>
  <si>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</si>
  <si>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</si>
  <si>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</si>
  <si>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</si>
  <si>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</si>
  <si>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</si>
  <si>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</si>
  <si>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</si>
  <si>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</si>
  <si>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</si>
  <si>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</si>
  <si>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</si>
  <si>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</si>
  <si>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</si>
  <si>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</si>
  <si>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</si>
  <si>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</si>
  <si>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</si>
  <si>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</si>
  <si>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</si>
  <si>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</si>
  <si>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</si>
  <si>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</si>
  <si>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</si>
  <si>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</si>
  <si>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</si>
  <si>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</si>
  <si>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</si>
  <si>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</si>
  <si>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</si>
  <si>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</si>
  <si>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</si>
  <si>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</si>
  <si>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</si>
  <si>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</si>
  <si>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</si>
  <si>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</si>
  <si>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</si>
  <si>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</si>
  <si>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</si>
  <si>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</si>
  <si>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</si>
  <si>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</si>
  <si>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</si>
  <si>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</si>
  <si>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</si>
  <si>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</si>
  <si>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</si>
  <si>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</si>
  <si>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</si>
  <si>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</si>
  <si>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</si>
  <si>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</si>
  <si>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</si>
  <si>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</si>
  <si>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</si>
  <si>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</si>
  <si>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</si>
  <si>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</si>
  <si>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</si>
  <si>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</si>
  <si>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</si>
  <si>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</si>
  <si>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</si>
  <si>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</si>
  <si>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</si>
  <si>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</si>
  <si>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</si>
  <si>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</si>
  <si>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</si>
  <si>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</si>
  <si>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</si>
  <si>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</si>
  <si>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</si>
  <si>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</si>
  <si>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</si>
  <si>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</si>
  <si>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</si>
  <si>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</si>
  <si>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</si>
  <si>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</si>
  <si>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</si>
  <si>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</si>
  <si>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</si>
  <si>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</si>
  <si>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</si>
  <si>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</si>
  <si>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</si>
  <si>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</si>
  <si>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</si>
  <si>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</si>
  <si>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</si>
  <si>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</si>
  <si>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</si>
  <si>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</si>
  <si>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</si>
  <si>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</si>
  <si>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</si>
  <si>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</si>
  <si>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</si>
  <si>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</si>
  <si>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</si>
  <si>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</si>
  <si>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</si>
  <si>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</si>
  <si>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</si>
  <si>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</si>
  <si>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</si>
  <si>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</si>
  <si>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</si>
  <si>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</si>
  <si>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</si>
  <si>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</si>
  <si>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</si>
  <si>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</si>
  <si>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</si>
  <si>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</si>
  <si>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</si>
  <si>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</si>
  <si>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</si>
  <si>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</si>
  <si>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</si>
  <si>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</si>
  <si>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</si>
  <si>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</si>
  <si>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</si>
  <si>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</si>
  <si>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</si>
  <si>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</si>
  <si>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</si>
  <si>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</si>
  <si>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</si>
  <si>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</si>
  <si>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</si>
  <si>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</si>
  <si>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</si>
  <si>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</si>
  <si>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</si>
  <si>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</si>
  <si>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</si>
  <si>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</si>
  <si>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</si>
  <si>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</si>
  <si>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</si>
  <si>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</si>
  <si>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</si>
  <si>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</si>
  <si>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</si>
  <si>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</si>
  <si>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</si>
  <si>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</si>
  <si>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</si>
  <si>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</si>
  <si>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</si>
  <si>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</si>
  <si>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</si>
  <si>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</si>
  <si>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</si>
  <si>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</si>
  <si>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</si>
  <si>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</si>
  <si>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</si>
  <si>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</si>
  <si>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</si>
  <si>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</si>
  <si>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</si>
  <si>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</si>
  <si>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</si>
  <si>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</si>
  <si>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</si>
  <si>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</si>
  <si>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</si>
  <si>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</si>
  <si>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</si>
  <si>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</si>
  <si>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</si>
  <si>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</si>
  <si>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</si>
  <si>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</si>
  <si>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</si>
  <si>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</si>
  <si>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</si>
  <si>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</si>
  <si>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</si>
  <si>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</si>
  <si>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</si>
  <si>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</si>
  <si>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</si>
  <si>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</si>
  <si>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</si>
  <si>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</si>
  <si>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</si>
  <si>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</si>
  <si>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</si>
  <si>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</si>
  <si>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</si>
  <si>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</si>
  <si>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</si>
  <si>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</si>
  <si>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</si>
  <si>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</si>
  <si>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</si>
  <si>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</si>
  <si>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</si>
  <si>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</si>
  <si>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</si>
  <si>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</si>
  <si>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</si>
  <si>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</si>
  <si>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</si>
  <si>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</si>
  <si>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</si>
  <si>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</si>
  <si>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</si>
  <si>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</si>
  <si>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</si>
  <si>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</si>
  <si>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</si>
  <si>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</si>
  <si>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</si>
  <si>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</si>
  <si>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</si>
  <si>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</si>
  <si>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</si>
  <si>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</si>
  <si>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</si>
  <si>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</si>
  <si>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</si>
  <si>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</si>
  <si>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</si>
  <si>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</si>
  <si>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</si>
  <si>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</si>
  <si>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</si>
  <si>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</si>
  <si>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</si>
  <si>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</si>
  <si>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</si>
  <si>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</si>
  <si>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</si>
  <si>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</si>
  <si>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</si>
  <si>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</si>
  <si>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</si>
  <si>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</si>
  <si>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</si>
  <si>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</si>
  <si>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</si>
  <si>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</si>
  <si>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</si>
  <si>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</si>
  <si>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</si>
  <si>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</si>
  <si>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</si>
  <si>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</si>
  <si>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</si>
  <si>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</si>
  <si>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</si>
  <si>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</si>
  <si>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</si>
  <si>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</si>
  <si>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</si>
  <si>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</si>
  <si>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</si>
  <si>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</si>
  <si>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</si>
  <si>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</si>
  <si>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</si>
  <si>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</si>
  <si>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</si>
  <si>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</si>
  <si>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</si>
  <si>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</si>
  <si>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</si>
  <si>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</si>
  <si>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</si>
  <si>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</si>
  <si>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</si>
  <si>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</si>
  <si>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</si>
  <si>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</si>
  <si>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</si>
  <si>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</si>
  <si>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</si>
  <si>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</si>
  <si>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</si>
  <si>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</si>
  <si>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</si>
  <si>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</si>
  <si>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</si>
  <si>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</si>
  <si>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</si>
  <si>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</si>
  <si>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</si>
  <si>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</si>
  <si>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</si>
  <si>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</si>
  <si>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</si>
  <si>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</si>
  <si>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</si>
  <si>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</si>
  <si>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</si>
  <si>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</si>
  <si>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</si>
  <si>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</si>
  <si>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</si>
  <si>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</si>
  <si>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</si>
  <si>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</si>
  <si>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</si>
  <si>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</si>
  <si>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</si>
  <si>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</si>
  <si>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</si>
  <si>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</si>
  <si>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</si>
  <si>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</si>
  <si>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</si>
  <si>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</si>
  <si>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</si>
  <si>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</si>
  <si>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</si>
  <si>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</si>
  <si>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</si>
  <si>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</si>
  <si>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</si>
  <si>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</si>
  <si>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</si>
  <si>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</si>
  <si>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</si>
  <si>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</si>
  <si>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</si>
  <si>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</si>
  <si>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</si>
  <si>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</si>
  <si>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</si>
  <si>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</si>
  <si>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</si>
  <si>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</si>
  <si>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</si>
  <si>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</si>
  <si>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</si>
  <si>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</si>
  <si>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</si>
  <si>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</si>
  <si>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</si>
  <si>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</si>
  <si>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</si>
  <si>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</si>
  <si>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</si>
  <si>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</si>
  <si>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</si>
  <si>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</si>
  <si>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</si>
  <si>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</si>
  <si>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</si>
  <si>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</si>
  <si>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</si>
  <si>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</si>
  <si>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</si>
  <si>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</si>
  <si>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</si>
  <si>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</si>
  <si>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</si>
  <si>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</si>
  <si>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</si>
  <si>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</si>
  <si>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</si>
  <si>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</si>
  <si>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</si>
  <si>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</si>
  <si>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</si>
  <si>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</si>
  <si>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</si>
  <si>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</si>
  <si>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</si>
  <si>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</si>
  <si>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</si>
  <si>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</si>
  <si>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</si>
  <si>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</si>
  <si>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</si>
  <si>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</si>
  <si>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</si>
  <si>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</si>
  <si>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</si>
  <si>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</si>
  <si>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</si>
  <si>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</si>
  <si>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</si>
  <si>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</si>
  <si>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</si>
  <si>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</si>
  <si>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</si>
  <si>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</si>
  <si>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</si>
  <si>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</si>
  <si>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</si>
  <si>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</si>
  <si>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</si>
  <si>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</si>
  <si>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</si>
  <si>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</si>
  <si>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</si>
  <si>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</si>
  <si>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</si>
  <si>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</si>
  <si>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</si>
  <si>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</si>
  <si>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</si>
  <si>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</si>
  <si>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</si>
  <si>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</si>
  <si>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</si>
  <si>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</si>
  <si>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</si>
  <si>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</si>
  <si>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</si>
  <si>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</si>
  <si>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</si>
  <si>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</si>
  <si>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</si>
  <si>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</si>
  <si>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</si>
  <si>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</si>
  <si>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</si>
  <si>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</si>
  <si>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</si>
  <si>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</si>
  <si>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</si>
  <si>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</si>
  <si>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</si>
  <si>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</si>
  <si>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</si>
  <si>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</si>
  <si>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</si>
  <si>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</si>
  <si>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</si>
  <si>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</si>
  <si>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</si>
  <si>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</si>
  <si>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</si>
  <si>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</si>
  <si>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</si>
  <si>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</si>
  <si>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</si>
  <si>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</si>
  <si>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</si>
  <si>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</si>
  <si>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</si>
  <si>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</si>
  <si>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</si>
  <si>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</si>
  <si>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</si>
  <si>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</si>
  <si>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</si>
  <si>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</si>
  <si>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</si>
  <si>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</si>
  <si>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</si>
  <si>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</si>
  <si>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</si>
  <si>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</si>
  <si>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</si>
  <si>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</si>
  <si>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</si>
  <si>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</si>
  <si>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</si>
  <si>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</si>
  <si>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</si>
  <si>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</si>
  <si>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</si>
  <si>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</si>
  <si>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</si>
  <si>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</si>
  <si>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</si>
  <si>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</si>
  <si>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</si>
  <si>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</si>
  <si>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</si>
  <si>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</si>
  <si>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</si>
  <si>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</si>
  <si>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</si>
  <si>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</si>
  <si>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</si>
  <si>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</si>
  <si>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</si>
  <si>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</si>
  <si>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</si>
  <si>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</si>
  <si>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</si>
  <si>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</si>
  <si>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</si>
  <si>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</si>
  <si>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</si>
  <si>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</si>
  <si>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</si>
  <si>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</si>
  <si>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</si>
  <si>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</si>
  <si>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</si>
  <si>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</si>
  <si>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</si>
  <si>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</si>
  <si>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</si>
  <si>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</si>
  <si>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</si>
  <si>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</si>
  <si>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</si>
  <si>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</si>
  <si>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</si>
  <si>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</si>
  <si>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</si>
  <si>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</si>
  <si>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</si>
  <si>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</si>
  <si>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</si>
  <si>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</si>
  <si>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</si>
  <si>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</si>
  <si>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</si>
  <si>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</si>
  <si>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</si>
  <si>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</si>
  <si>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</si>
  <si>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</si>
  <si>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</si>
  <si>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</si>
  <si>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</si>
  <si>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</si>
  <si>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</si>
  <si>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</si>
  <si>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</si>
  <si>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</si>
  <si>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</si>
  <si>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</si>
  <si>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</si>
  <si>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</si>
  <si>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</si>
  <si>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</si>
  <si>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</si>
  <si>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</si>
  <si>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</si>
  <si>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</si>
  <si>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</si>
  <si>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</si>
  <si>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</si>
  <si>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</si>
  <si>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</si>
  <si>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</si>
  <si>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</si>
  <si>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</si>
  <si>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</si>
  <si>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</si>
  <si>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</si>
  <si>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</si>
  <si>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</si>
  <si>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</si>
  <si>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</si>
  <si>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</si>
  <si>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</si>
  <si>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</si>
  <si>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</si>
  <si>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</si>
  <si>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</si>
  <si>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</si>
  <si>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</si>
  <si>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</si>
  <si>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</si>
  <si>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</si>
  <si>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</si>
  <si>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</si>
  <si>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</si>
  <si>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</si>
  <si>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</si>
  <si>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</si>
  <si>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</si>
  <si>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</si>
  <si>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</si>
  <si>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</si>
  <si>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</si>
  <si>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</si>
  <si>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</si>
  <si>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</si>
  <si>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</si>
  <si>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</si>
  <si>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</si>
  <si>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</si>
  <si>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</si>
  <si>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</si>
  <si>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</si>
  <si>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</si>
  <si>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</si>
  <si>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</si>
  <si>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</si>
  <si>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</si>
  <si>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</si>
  <si>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</si>
  <si>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</si>
  <si>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</si>
  <si>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</si>
  <si>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</si>
  <si>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</si>
  <si>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</si>
  <si>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</si>
  <si>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</si>
  <si>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</si>
  <si>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</si>
  <si>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</si>
  <si>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</si>
  <si>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</si>
  <si>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</si>
  <si>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</si>
  <si>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</si>
  <si>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</si>
  <si>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</si>
  <si>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</si>
  <si>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</si>
  <si>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</si>
  <si>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</si>
  <si>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</si>
  <si>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</si>
  <si>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</si>
  <si>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</si>
  <si>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</si>
  <si>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</si>
  <si>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</si>
  <si>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</si>
  <si>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</si>
  <si>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</si>
  <si>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</si>
  <si>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</si>
  <si>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</si>
  <si>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</si>
  <si>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</si>
  <si>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</si>
  <si>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</si>
  <si>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</si>
  <si>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</si>
  <si>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</si>
  <si>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</si>
  <si>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</si>
  <si>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</si>
  <si>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</si>
  <si>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</si>
  <si>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</si>
  <si>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</si>
  <si>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</si>
  <si>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</si>
  <si>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</si>
  <si>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</si>
  <si>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</si>
  <si>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</si>
  <si>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</si>
  <si>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</si>
  <si>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</si>
  <si>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</si>
  <si>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</si>
  <si>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</si>
  <si>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</si>
  <si>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</si>
  <si>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</si>
  <si>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</si>
  <si>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</si>
  <si>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</si>
  <si>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</si>
  <si>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</si>
  <si>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</si>
  <si>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</si>
  <si>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</si>
  <si>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</si>
  <si>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</si>
  <si>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</si>
  <si>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</si>
  <si>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</si>
  <si>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</si>
  <si>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</si>
  <si>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</si>
  <si>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</si>
  <si>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</si>
  <si>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</si>
  <si>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</si>
  <si>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</si>
  <si>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</si>
  <si>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</si>
  <si>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</si>
  <si>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</si>
  <si>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</si>
  <si>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</si>
  <si>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</si>
  <si>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</si>
  <si>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</si>
  <si>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</si>
  <si>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</si>
  <si>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</si>
  <si>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</si>
  <si>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</si>
  <si>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</si>
  <si>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</si>
  <si>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</si>
  <si>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</si>
  <si>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</si>
  <si>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</si>
  <si>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</si>
  <si>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</si>
  <si>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</si>
  <si>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</si>
  <si>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</si>
  <si>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</si>
  <si>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</si>
  <si>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</si>
  <si>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</si>
  <si>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</si>
  <si>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</si>
  <si>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</si>
  <si>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</si>
  <si>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</si>
  <si>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</si>
  <si>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</si>
  <si>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</si>
  <si>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</si>
  <si>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</si>
  <si>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</si>
  <si>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</si>
  <si>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</si>
  <si>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</si>
  <si>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</si>
  <si>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</si>
  <si>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</si>
  <si>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</si>
  <si>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</si>
  <si>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</si>
  <si>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</si>
  <si>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</si>
  <si>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</si>
  <si>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</si>
  <si>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</si>
  <si>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</si>
  <si>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</si>
  <si>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</si>
  <si>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</si>
  <si>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</si>
  <si>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</si>
  <si>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</si>
  <si>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</si>
  <si>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</si>
  <si>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</si>
  <si>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</si>
  <si>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</si>
  <si>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</si>
  <si>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</si>
  <si>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</si>
  <si>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</si>
  <si>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</si>
  <si>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</si>
  <si>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</si>
  <si>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</si>
  <si>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</si>
  <si>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</si>
  <si>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</si>
  <si>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</si>
  <si>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</si>
  <si>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</si>
  <si>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</si>
  <si>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</si>
  <si>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</si>
  <si>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</si>
  <si>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</si>
  <si>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</si>
  <si>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</si>
  <si>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</si>
  <si>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</si>
  <si>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</si>
  <si>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</si>
  <si>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</si>
  <si>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</si>
  <si>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</si>
  <si>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</si>
  <si>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</si>
  <si>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</si>
  <si>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</si>
  <si>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</si>
  <si>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</si>
  <si>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</si>
  <si>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</si>
  <si>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</si>
  <si>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</si>
  <si>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</si>
  <si>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</si>
  <si>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</si>
  <si>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</si>
  <si>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</si>
  <si>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</si>
  <si>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</si>
  <si>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</si>
  <si>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</si>
  <si>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</si>
  <si>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</si>
  <si>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</si>
  <si>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</si>
  <si>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</si>
  <si>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</si>
  <si>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</si>
  <si>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</si>
  <si>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</si>
  <si>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</si>
  <si>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</si>
  <si>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</si>
  <si>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</si>
  <si>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</si>
  <si>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</si>
  <si>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</si>
  <si>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</si>
  <si>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</si>
  <si>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</si>
  <si>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</si>
  <si>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</si>
  <si>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</si>
  <si>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</si>
  <si>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</si>
  <si>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</si>
  <si>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</si>
  <si>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</si>
  <si>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</si>
  <si>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</si>
  <si>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</si>
  <si>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</si>
  <si>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</si>
  <si>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</si>
  <si>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</si>
  <si>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</si>
  <si>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</si>
  <si>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</si>
  <si>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</si>
  <si>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</si>
  <si>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</si>
  <si>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</si>
  <si>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</si>
  <si>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</si>
  <si>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</si>
  <si>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</si>
  <si>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</si>
  <si>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</si>
  <si>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</si>
  <si>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</si>
  <si>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</si>
  <si>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</si>
  <si>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</si>
  <si>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</si>
  <si>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</si>
  <si>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</si>
  <si>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</si>
  <si>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</si>
  <si>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</si>
  <si>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</si>
  <si>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</si>
  <si>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</si>
  <si>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</si>
  <si>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</si>
  <si>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</si>
  <si>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</si>
  <si>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</si>
  <si>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</si>
  <si>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</si>
  <si>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</si>
  <si>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</si>
  <si>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</si>
  <si>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</si>
  <si>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</si>
  <si>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</si>
  <si>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</si>
  <si>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</si>
  <si>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</si>
  <si>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</si>
  <si>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</si>
  <si>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</si>
  <si>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</si>
  <si>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</si>
  <si>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</si>
  <si>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</si>
  <si>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</si>
  <si>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</si>
  <si>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</si>
  <si>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</si>
  <si>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</si>
  <si>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</si>
  <si>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</si>
  <si>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</si>
  <si>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</si>
  <si>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</si>
  <si>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</si>
  <si>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</si>
  <si>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</si>
  <si>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</si>
  <si>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</si>
  <si>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</si>
  <si>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</si>
  <si>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</si>
  <si>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</si>
  <si>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</si>
  <si>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</si>
  <si>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</si>
  <si>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</si>
  <si>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</si>
  <si>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</si>
  <si>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</si>
  <si>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</si>
  <si>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</si>
  <si>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</si>
  <si>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</si>
  <si>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</si>
  <si>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</si>
  <si>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</si>
  <si>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</si>
  <si>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</si>
  <si>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</si>
  <si>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</si>
  <si>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</si>
  <si>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</si>
  <si>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</si>
  <si>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</si>
  <si>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</si>
  <si>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</si>
  <si>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</si>
  <si>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</si>
  <si>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</si>
  <si>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</si>
  <si>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</si>
  <si>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</si>
  <si>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</si>
  <si>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</si>
  <si>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</si>
  <si>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</si>
  <si>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</si>
  <si>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</si>
  <si>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</si>
  <si>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</si>
  <si>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</si>
  <si>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</si>
  <si>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</si>
  <si>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</si>
  <si>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</si>
  <si>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</si>
  <si>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</si>
  <si>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</si>
  <si>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</si>
  <si>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</si>
  <si>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</si>
  <si>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</si>
  <si>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</si>
  <si>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</si>
  <si>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</si>
  <si>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</si>
  <si>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</si>
  <si>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</si>
  <si>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</si>
  <si>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</si>
  <si>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</si>
  <si>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</si>
  <si>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</si>
  <si>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</si>
  <si>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</si>
  <si>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</si>
  <si>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</si>
  <si>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</si>
  <si>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</si>
  <si>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</si>
  <si>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</si>
  <si>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</si>
  <si>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</si>
  <si>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</si>
  <si>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</si>
  <si>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</si>
  <si>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</si>
  <si>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</si>
  <si>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</si>
  <si>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</si>
  <si>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</si>
  <si>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</si>
  <si>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</si>
  <si>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</si>
  <si>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</si>
  <si>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</si>
  <si>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</si>
  <si>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</si>
  <si>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</si>
  <si>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</si>
  <si>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</si>
  <si>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</si>
  <si>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</si>
  <si>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</si>
  <si>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</si>
  <si>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</si>
  <si>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</si>
  <si>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</si>
  <si>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</si>
  <si>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</si>
  <si>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</si>
  <si>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</si>
  <si>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</si>
  <si>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</si>
  <si>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</si>
  <si>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</si>
  <si>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</si>
  <si>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</si>
  <si>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</si>
  <si>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</si>
  <si>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</si>
  <si>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</si>
  <si>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</si>
  <si>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</si>
  <si>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</si>
  <si>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</si>
  <si>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</si>
  <si>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</si>
  <si>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</si>
  <si>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</si>
  <si>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</si>
  <si>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</si>
  <si>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</si>
  <si>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</si>
  <si>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</si>
  <si>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</si>
  <si>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</si>
  <si>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</si>
  <si>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</si>
  <si>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</si>
  <si>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</si>
  <si>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</si>
  <si>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</si>
  <si>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</si>
  <si>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</si>
  <si>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</si>
  <si>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</si>
  <si>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</si>
  <si>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</si>
  <si>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</si>
  <si>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</si>
  <si>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</si>
  <si>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</si>
  <si>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</si>
  <si>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</si>
  <si>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</si>
  <si>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</si>
  <si>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</si>
  <si>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</si>
  <si>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</si>
  <si>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</si>
  <si>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</si>
  <si>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</si>
  <si>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</si>
  <si>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</si>
  <si>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</si>
  <si>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</si>
  <si>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</si>
  <si>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</si>
  <si>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</si>
  <si>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</si>
  <si>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</si>
  <si>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</si>
  <si>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</si>
  <si>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</si>
  <si>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</si>
  <si>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</si>
  <si>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</si>
  <si>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</si>
  <si>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</si>
  <si>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</si>
  <si>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</si>
  <si>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</si>
  <si>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</si>
  <si>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</si>
  <si>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</si>
  <si>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</si>
  <si>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</si>
  <si>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</si>
  <si>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</si>
  <si>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</si>
  <si>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</si>
  <si>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</si>
  <si>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</si>
  <si>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</si>
  <si>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</si>
  <si>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</si>
  <si>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</si>
  <si>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</si>
  <si>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</si>
  <si>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</si>
  <si>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</si>
  <si>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</si>
  <si>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</si>
  <si>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</si>
  <si>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</si>
  <si>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</si>
  <si>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</si>
  <si>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</si>
  <si>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</si>
  <si>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</si>
  <si>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</si>
  <si>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</si>
  <si>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</si>
  <si>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</si>
  <si>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</si>
  <si>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</si>
  <si>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</si>
  <si>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</si>
  <si>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</si>
  <si>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</si>
  <si>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</si>
  <si>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</si>
  <si>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</si>
  <si>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</si>
  <si>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</si>
  <si>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</si>
  <si>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</si>
  <si>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</si>
  <si>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</si>
  <si>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</si>
  <si>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</si>
  <si>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</si>
  <si>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</si>
  <si>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</si>
  <si>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</si>
  <si>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</si>
  <si>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</si>
  <si>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</si>
  <si>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</si>
  <si>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</si>
  <si>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</si>
  <si>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</si>
  <si>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</si>
  <si>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</si>
  <si>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</si>
  <si>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</si>
  <si>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</si>
  <si>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</si>
  <si>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</si>
  <si>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</si>
  <si>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</si>
  <si>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</si>
  <si>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</si>
  <si>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</si>
  <si>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</si>
  <si>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</si>
  <si>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</si>
  <si>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</si>
  <si>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</si>
  <si>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</si>
  <si>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</si>
  <si>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</si>
  <si>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</si>
  <si>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</si>
  <si>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</si>
  <si>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</si>
  <si>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</si>
  <si>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</si>
  <si>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</si>
  <si>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</si>
  <si>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</si>
  <si>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</si>
  <si>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</si>
  <si>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</si>
  <si>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</si>
  <si>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</si>
  <si>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</si>
  <si>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</si>
  <si>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</si>
  <si>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</si>
  <si>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</si>
  <si>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</si>
  <si>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</si>
  <si>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</si>
  <si>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</si>
  <si>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</si>
  <si>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</si>
  <si>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</si>
  <si>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</si>
  <si>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</si>
  <si>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</si>
  <si>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</si>
  <si>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</si>
  <si>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</si>
  <si>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</si>
  <si>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</si>
  <si>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</si>
  <si>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</si>
  <si>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</si>
  <si>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</si>
  <si>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</si>
  <si>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</si>
  <si>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</si>
  <si>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</si>
  <si>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</si>
  <si>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</si>
  <si>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</si>
  <si>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</si>
  <si>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</si>
  <si>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</si>
  <si>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</si>
  <si>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</si>
  <si>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</si>
  <si>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</si>
  <si>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</si>
  <si>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</si>
  <si>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</si>
  <si>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</si>
  <si>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</si>
  <si>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</si>
  <si>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</si>
  <si>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</si>
  <si>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</si>
  <si>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</si>
  <si>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</si>
  <si>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</si>
  <si>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</si>
  <si>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</si>
  <si>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</si>
  <si>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</si>
  <si>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</si>
  <si>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</si>
  <si>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</si>
  <si>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</si>
  <si>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</si>
  <si>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</si>
  <si>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</si>
  <si>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</si>
  <si>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</si>
  <si>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</si>
  <si>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</si>
  <si>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</si>
  <si>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</si>
  <si>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</si>
  <si>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</si>
  <si>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</si>
  <si>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</si>
  <si>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</si>
  <si>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</si>
  <si>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</si>
  <si>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</si>
  <si>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</si>
  <si>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</si>
  <si>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</si>
  <si>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</si>
  <si>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</si>
  <si>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</si>
  <si>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</si>
  <si>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</si>
  <si>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</si>
  <si>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</si>
  <si>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</si>
  <si>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</si>
  <si>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</si>
  <si>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</si>
  <si>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</si>
  <si>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</si>
  <si>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</si>
  <si>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</si>
  <si>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</si>
  <si>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</si>
  <si>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</si>
  <si>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</si>
  <si>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</si>
  <si>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</si>
  <si>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</si>
  <si>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</si>
  <si>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</si>
  <si>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</si>
  <si>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</si>
  <si>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</si>
  <si>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</si>
  <si>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</si>
  <si>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</si>
  <si>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</si>
  <si>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</si>
  <si>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</si>
  <si>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</si>
  <si>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</si>
  <si>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</si>
  <si>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</si>
  <si>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</si>
  <si>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</si>
  <si>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</si>
  <si>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</si>
  <si>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</si>
  <si>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</si>
  <si>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</si>
  <si>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</si>
  <si>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</si>
  <si>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</si>
  <si>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</si>
  <si>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</si>
  <si>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</si>
  <si>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</si>
  <si>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</si>
  <si>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</si>
  <si>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</si>
  <si>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</si>
  <si>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</si>
  <si>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</si>
  <si>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</si>
  <si>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</si>
  <si>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</si>
  <si>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</si>
  <si>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</si>
  <si>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</si>
  <si>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</si>
  <si>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</si>
  <si>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</si>
  <si>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</si>
  <si>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</si>
  <si>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</si>
  <si>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</si>
  <si>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</si>
  <si>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</si>
  <si>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</si>
  <si>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</si>
  <si>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</si>
  <si>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</si>
  <si>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</si>
  <si>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</si>
  <si>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</si>
  <si>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</si>
  <si>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</si>
  <si>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</si>
  <si>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</si>
  <si>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</si>
  <si>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</si>
  <si>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</si>
  <si>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</si>
  <si>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</si>
  <si>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</si>
  <si>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</si>
  <si>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</si>
  <si>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</si>
  <si>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</si>
  <si>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</si>
  <si>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</si>
  <si>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</si>
  <si>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</si>
  <si>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</si>
  <si>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</si>
  <si>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</si>
  <si>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</si>
  <si>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</si>
  <si>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</si>
  <si>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</si>
  <si>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</si>
  <si>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</si>
  <si>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</si>
  <si>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</si>
  <si>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</si>
  <si>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</si>
  <si>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</si>
  <si>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</si>
  <si>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</si>
  <si>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</si>
  <si>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</si>
  <si>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</si>
  <si>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</si>
  <si>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</si>
  <si>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</si>
  <si>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</si>
  <si>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</si>
  <si>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</si>
  <si>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</si>
  <si>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</si>
  <si>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</si>
  <si>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</si>
  <si>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</si>
  <si>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</si>
  <si>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</si>
  <si>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</si>
  <si>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</si>
  <si>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</si>
  <si>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</si>
  <si>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</si>
  <si>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</si>
  <si>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</si>
  <si>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</si>
  <si>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</si>
  <si>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</si>
  <si>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</si>
  <si>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</si>
  <si>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</si>
  <si>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</si>
  <si>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</si>
  <si>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</si>
  <si>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</si>
  <si>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</si>
  <si>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</si>
  <si>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</si>
  <si>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</si>
  <si>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</si>
  <si>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</si>
  <si>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</si>
  <si>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</si>
  <si>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</si>
  <si>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</si>
  <si>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</si>
  <si>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</si>
  <si>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</si>
  <si>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</si>
  <si>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</si>
  <si>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</si>
  <si>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</si>
  <si>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</si>
  <si>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</si>
  <si>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</si>
  <si>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</si>
  <si>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</si>
  <si>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</si>
  <si>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</si>
  <si>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</si>
  <si>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</si>
  <si>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</si>
  <si>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</si>
  <si>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</si>
  <si>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</si>
  <si>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</si>
  <si>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</si>
  <si>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</si>
  <si>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</si>
  <si>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</si>
  <si>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</si>
  <si>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</si>
  <si>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</si>
  <si>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</si>
  <si>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</si>
  <si>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</si>
  <si>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</si>
  <si>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</si>
  <si>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</si>
  <si>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</si>
  <si>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</si>
  <si>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</si>
  <si>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</si>
  <si>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</si>
  <si>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</si>
  <si>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</si>
  <si>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</si>
  <si>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</si>
  <si>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</si>
  <si>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</si>
  <si>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</si>
  <si>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</si>
  <si>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</si>
  <si>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</si>
  <si>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</si>
  <si>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</si>
  <si>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</si>
  <si>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</si>
  <si>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</si>
  <si>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</si>
  <si>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</si>
  <si>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</si>
  <si>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</si>
  <si>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</si>
  <si>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</si>
  <si>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</si>
  <si>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</si>
  <si>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</si>
  <si>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</si>
  <si>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</si>
  <si>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</si>
  <si>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</si>
  <si>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</si>
  <si>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</si>
  <si>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</si>
  <si>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</si>
  <si>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</si>
  <si>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</si>
  <si>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</si>
  <si>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</si>
  <si>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</si>
  <si>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</si>
  <si>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</si>
  <si>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</si>
  <si>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</si>
  <si>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</si>
  <si>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</si>
  <si>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</si>
  <si>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</si>
  <si>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</si>
  <si>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</si>
  <si>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</si>
  <si>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</si>
  <si>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</si>
  <si>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</si>
  <si>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</si>
  <si>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</si>
  <si>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</si>
  <si>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</si>
  <si>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</si>
  <si>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</si>
  <si>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</si>
  <si>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</si>
  <si>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</si>
  <si>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</si>
  <si>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</si>
  <si>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</si>
  <si>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</si>
  <si>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</si>
  <si>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</si>
  <si>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</si>
  <si>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</si>
  <si>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</si>
  <si>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</si>
  <si>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</si>
  <si>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</si>
  <si>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</si>
  <si>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</si>
  <si>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</si>
  <si>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</si>
  <si>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</si>
  <si>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</si>
  <si>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</si>
  <si>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</si>
  <si>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</si>
  <si>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</si>
  <si>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</si>
  <si>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</si>
  <si>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</si>
  <si>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</si>
  <si>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</si>
  <si>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</si>
  <si>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</si>
  <si>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</si>
  <si>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</si>
  <si>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</si>
  <si>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</si>
  <si>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</si>
  <si>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</si>
  <si>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</si>
  <si>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</si>
  <si>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</si>
  <si>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</si>
  <si>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</si>
  <si>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</si>
  <si>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</si>
  <si>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</si>
  <si>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</si>
  <si>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</si>
  <si>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</si>
  <si>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</si>
  <si>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</si>
  <si>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</si>
  <si>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</si>
  <si>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</si>
  <si>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</si>
  <si>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</si>
  <si>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</si>
  <si>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</si>
  <si>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</si>
  <si>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</si>
  <si>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</si>
  <si>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</si>
  <si>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</si>
  <si>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</si>
  <si>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</si>
  <si>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</si>
  <si>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</si>
  <si>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</si>
  <si>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</si>
  <si>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</si>
  <si>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</si>
  <si>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</si>
  <si>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</si>
  <si>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</si>
  <si>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</si>
  <si>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</si>
  <si>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</si>
  <si>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</si>
  <si>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</si>
  <si>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</si>
  <si>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</si>
  <si>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</si>
  <si>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</si>
  <si>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</si>
  <si>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</si>
  <si>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</si>
  <si>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</si>
  <si>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</si>
  <si>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</si>
  <si>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</si>
  <si>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</si>
  <si>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</si>
  <si>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</si>
  <si>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</si>
  <si>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</si>
  <si>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</si>
  <si>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</si>
  <si>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</si>
  <si>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</si>
  <si>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</si>
  <si>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</si>
  <si>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</si>
  <si>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</si>
  <si>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</si>
  <si>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</si>
  <si>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</si>
  <si>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</si>
  <si>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</si>
  <si>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</si>
  <si>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</si>
  <si>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</si>
  <si>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</si>
  <si>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</si>
  <si>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</si>
  <si>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</si>
  <si>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</si>
  <si>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</si>
  <si>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</si>
  <si>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</si>
  <si>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</si>
  <si>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</si>
  <si>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</si>
  <si>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</si>
  <si>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</si>
  <si>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</si>
  <si>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</si>
  <si>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</si>
  <si>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</si>
  <si>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</si>
  <si>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</si>
  <si>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</si>
  <si>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</si>
  <si>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</si>
  <si>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</si>
  <si>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</si>
  <si>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</si>
  <si>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</si>
  <si>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</si>
  <si>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</si>
  <si>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</si>
  <si>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</si>
  <si>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</si>
  <si>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</si>
  <si>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</si>
  <si>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</si>
  <si>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</si>
  <si>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</si>
  <si>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</si>
  <si>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</si>
  <si>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</si>
  <si>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</si>
  <si>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</si>
  <si>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</si>
  <si>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</si>
  <si>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</si>
  <si>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</si>
  <si>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</si>
  <si>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</si>
  <si>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</si>
  <si>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</si>
  <si>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</si>
  <si>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</si>
  <si>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</si>
  <si>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</si>
  <si>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</si>
  <si>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</si>
  <si>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</si>
  <si>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</si>
  <si>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</si>
  <si>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</si>
  <si>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</si>
  <si>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</si>
  <si>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</si>
  <si>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</si>
  <si>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</si>
  <si>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</si>
  <si>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</si>
  <si>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</si>
  <si>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</si>
  <si>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</si>
  <si>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</si>
  <si>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</si>
  <si>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</si>
  <si>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</si>
  <si>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</si>
  <si>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</si>
  <si>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</si>
  <si>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</si>
  <si>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</si>
  <si>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</si>
  <si>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</si>
  <si>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</si>
  <si>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</si>
  <si>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</si>
  <si>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</si>
  <si>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</si>
  <si>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</si>
  <si>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</si>
  <si>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</si>
  <si>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</si>
  <si>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</si>
  <si>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</si>
  <si>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</si>
  <si>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</si>
  <si>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</si>
  <si>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</si>
  <si>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</si>
  <si>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</si>
  <si>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</si>
  <si>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</si>
  <si>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</si>
  <si>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</si>
  <si>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</si>
  <si>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</si>
  <si>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</si>
  <si>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</si>
  <si>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</si>
  <si>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</si>
  <si>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</si>
  <si>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</si>
  <si>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</si>
  <si>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</si>
  <si>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</si>
  <si>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</si>
  <si>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</si>
  <si>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</si>
  <si>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</si>
  <si>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</si>
  <si>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</si>
  <si>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</si>
  <si>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</si>
  <si>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</si>
  <si>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</si>
  <si>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</si>
  <si>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</si>
  <si>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</si>
  <si>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</si>
  <si>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</si>
  <si>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</si>
  <si>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</si>
  <si>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</si>
  <si>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</si>
  <si>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</si>
  <si>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</si>
  <si>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</si>
  <si>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</si>
  <si>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</si>
  <si>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</si>
  <si>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</si>
  <si>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</si>
  <si>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</si>
  <si>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</si>
  <si>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</si>
  <si>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</si>
  <si>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</si>
  <si>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</si>
  <si>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</si>
  <si>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</si>
  <si>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</si>
  <si>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</si>
  <si>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</si>
  <si>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</si>
  <si>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</si>
  <si>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</si>
  <si>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</si>
  <si>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</si>
  <si>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</si>
  <si>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</si>
  <si>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</si>
  <si>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</si>
  <si>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</si>
  <si>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</si>
  <si>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</si>
  <si>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</si>
  <si>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</si>
  <si>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</si>
  <si>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</si>
  <si>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</si>
  <si>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</si>
  <si>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</si>
  <si>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</si>
  <si>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</si>
  <si>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</si>
  <si>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</si>
  <si>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</si>
  <si>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</si>
  <si>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</si>
  <si>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</si>
  <si>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</si>
  <si>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</si>
  <si>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</si>
  <si>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</si>
  <si>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</si>
  <si>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</si>
  <si>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</si>
  <si>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</si>
  <si>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</si>
  <si>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</si>
  <si>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</si>
  <si>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</si>
  <si>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</si>
  <si>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</si>
  <si>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</si>
  <si>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</si>
  <si>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</si>
  <si>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</si>
  <si>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</si>
  <si>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</si>
  <si>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</si>
  <si>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</si>
  <si>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</si>
  <si>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</si>
  <si>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</si>
  <si>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</si>
  <si>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</si>
  <si>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</si>
  <si>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</si>
  <si>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</si>
  <si>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</si>
  <si>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</si>
  <si>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</si>
  <si>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</si>
  <si>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</si>
  <si>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</si>
  <si>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</si>
  <si>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</si>
  <si>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</si>
  <si>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</si>
  <si>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</si>
  <si>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</si>
  <si>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</si>
  <si>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</si>
  <si>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</si>
  <si>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</si>
  <si>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</si>
  <si>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</si>
  <si>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</si>
  <si>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</si>
  <si>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</si>
  <si>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</si>
  <si>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</si>
  <si>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</si>
  <si>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</si>
  <si>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</si>
  <si>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</si>
  <si>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</si>
  <si>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</si>
  <si>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</si>
  <si>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</si>
  <si>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</si>
  <si>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</si>
  <si>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</si>
  <si>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</si>
  <si>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</si>
  <si>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</si>
  <si>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</si>
  <si>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</si>
  <si>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</si>
  <si>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</si>
  <si>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</si>
  <si>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</si>
  <si>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</si>
  <si>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</si>
  <si>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</si>
  <si>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</si>
  <si>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</si>
  <si>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</si>
  <si>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</si>
  <si>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</si>
  <si>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</si>
  <si>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</si>
  <si>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</si>
  <si>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</si>
  <si>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</si>
  <si>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</si>
  <si>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</si>
  <si>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</si>
  <si>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</si>
  <si>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</si>
  <si>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</si>
  <si>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</si>
  <si>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</si>
  <si>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</si>
  <si>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</si>
  <si>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</si>
  <si>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</si>
  <si>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</si>
  <si>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</si>
  <si>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</si>
  <si>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</si>
  <si>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</si>
  <si>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</si>
  <si>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</si>
  <si>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</si>
  <si>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</si>
  <si>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</si>
  <si>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</si>
  <si>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</si>
  <si>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</si>
  <si>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</si>
  <si>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</si>
  <si>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</si>
  <si>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</si>
  <si>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</si>
  <si>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</si>
  <si>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</si>
  <si>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</si>
  <si>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</si>
  <si>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</si>
  <si>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</si>
  <si>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</si>
  <si>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</si>
  <si>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</si>
  <si>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</si>
  <si>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</si>
  <si>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</si>
  <si>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</si>
  <si>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</si>
  <si>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</si>
  <si>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</si>
  <si>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</si>
  <si>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</si>
  <si>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</si>
  <si>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</si>
  <si>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</si>
  <si>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</si>
  <si>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</si>
  <si>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</si>
  <si>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</si>
  <si>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</si>
  <si>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</si>
  <si>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</si>
  <si>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</si>
  <si>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</si>
  <si>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</si>
  <si>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</si>
  <si>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</si>
  <si>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</si>
  <si>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</si>
  <si>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</si>
  <si>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</si>
  <si>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</si>
  <si>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</si>
  <si>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</si>
  <si>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</si>
  <si>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</si>
  <si>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</si>
  <si>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</si>
  <si>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</si>
  <si>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</si>
  <si>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</si>
  <si>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</si>
  <si>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</si>
  <si>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</si>
  <si>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</si>
  <si>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</si>
  <si>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</si>
  <si>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</si>
  <si>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</si>
  <si>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</si>
  <si>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</si>
  <si>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</si>
  <si>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</si>
  <si>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</si>
  <si>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</si>
  <si>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</si>
  <si>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</si>
  <si>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</si>
  <si>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</si>
  <si>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</si>
  <si>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</si>
  <si>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</si>
  <si>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</si>
  <si>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</si>
  <si>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</si>
  <si>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</si>
  <si>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</si>
  <si>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</si>
  <si>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</si>
  <si>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</si>
  <si>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</si>
  <si>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</si>
  <si>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</si>
  <si>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</si>
  <si>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</si>
  <si>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</si>
  <si>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</si>
  <si>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</si>
  <si>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</si>
  <si>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</si>
  <si>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</si>
  <si>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</si>
  <si>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</si>
  <si>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</si>
  <si>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</si>
  <si>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</si>
  <si>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</si>
  <si>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</si>
  <si>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</si>
  <si>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</si>
  <si>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</si>
  <si>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</si>
  <si>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</si>
  <si>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</si>
  <si>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</si>
  <si>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</si>
  <si>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</si>
  <si>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</si>
  <si>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</si>
  <si>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</si>
  <si>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</si>
  <si>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</si>
  <si>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</si>
  <si>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</si>
  <si>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</si>
  <si>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</si>
  <si>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</si>
  <si>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</si>
  <si>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</si>
  <si>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</si>
  <si>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</si>
  <si>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</si>
  <si>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</si>
  <si>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</si>
  <si>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</si>
  <si>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</si>
  <si>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</si>
  <si>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</si>
  <si>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</si>
  <si>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</si>
  <si>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</si>
  <si>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</si>
  <si>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</si>
  <si>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</si>
  <si>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</si>
  <si>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</si>
  <si>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</si>
  <si>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</si>
  <si>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</si>
  <si>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</si>
  <si>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</si>
  <si>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</si>
  <si>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</si>
  <si>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</si>
  <si>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</si>
  <si>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</si>
  <si>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</si>
  <si>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</si>
  <si>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</si>
  <si>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</si>
  <si>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</si>
  <si>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</si>
  <si>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</si>
  <si>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</si>
  <si>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</si>
  <si>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</si>
  <si>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</si>
  <si>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</si>
  <si>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</si>
  <si>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</si>
  <si>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</si>
  <si>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</si>
  <si>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</si>
  <si>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</si>
  <si>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</si>
  <si>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</si>
  <si>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</si>
  <si>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</si>
  <si>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</si>
  <si>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</si>
  <si>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</si>
  <si>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</si>
  <si>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</si>
  <si>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</si>
  <si>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</si>
  <si>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</si>
  <si>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</si>
  <si>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</si>
  <si>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</si>
  <si>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</si>
  <si>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</si>
  <si>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</si>
  <si>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</si>
  <si>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</si>
  <si>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</si>
  <si>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</si>
  <si>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</si>
  <si>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</si>
  <si>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</si>
  <si>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</si>
  <si>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</si>
  <si>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</si>
  <si>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</si>
  <si>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</si>
  <si>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</si>
  <si>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</si>
  <si>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</si>
  <si>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</si>
  <si>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</si>
  <si>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</si>
  <si>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</si>
  <si>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</si>
  <si>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</si>
  <si>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</si>
  <si>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</si>
  <si>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</si>
  <si>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</si>
  <si>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</si>
  <si>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</si>
  <si>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</si>
  <si>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</si>
  <si>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</si>
  <si>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</si>
  <si>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</si>
  <si>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</si>
  <si>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</si>
  <si>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</si>
  <si>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</si>
  <si>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</si>
  <si>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</si>
  <si>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</si>
  <si>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</si>
  <si>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</si>
  <si>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</si>
  <si>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</si>
  <si>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</si>
  <si>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</si>
  <si>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</si>
  <si>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</si>
  <si>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</si>
  <si>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</si>
  <si>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</si>
  <si>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</si>
  <si>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</si>
  <si>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</si>
  <si>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</si>
  <si>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</si>
  <si>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</si>
  <si>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</si>
  <si>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</si>
  <si>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</si>
  <si>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</si>
  <si>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</si>
  <si>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</si>
  <si>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</si>
  <si>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</si>
  <si>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</si>
  <si>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</si>
  <si>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</si>
  <si>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</si>
  <si>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</si>
  <si>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</si>
  <si>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</si>
  <si>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</si>
  <si>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</si>
  <si>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</si>
  <si>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</si>
  <si>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</si>
  <si>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</si>
  <si>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</si>
  <si>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</si>
  <si>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</si>
  <si>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</si>
  <si>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</si>
  <si>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</si>
  <si>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</si>
  <si>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</si>
  <si>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</si>
  <si>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</si>
  <si>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</si>
  <si>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</si>
  <si>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</si>
  <si>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</si>
  <si>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</si>
  <si>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</si>
  <si>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</si>
  <si>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</si>
  <si>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</si>
  <si>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</si>
  <si>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</si>
  <si>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</si>
  <si>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</si>
  <si>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</si>
  <si>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</si>
  <si>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</si>
  <si>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</si>
  <si>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</si>
  <si>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</si>
  <si>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</si>
  <si>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</si>
  <si>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</si>
  <si>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</si>
  <si>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</si>
  <si>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</si>
  <si>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</si>
  <si>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</si>
  <si>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</si>
  <si>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</si>
  <si>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</si>
  <si>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</si>
  <si>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</si>
  <si>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</si>
  <si>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</si>
  <si>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</si>
  <si>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</si>
  <si>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</si>
  <si>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</si>
  <si>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</si>
  <si>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</si>
  <si>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</si>
  <si>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</si>
  <si>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</si>
  <si>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</si>
  <si>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</si>
  <si>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</si>
  <si>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</si>
  <si>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</si>
  <si>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</si>
  <si>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</si>
  <si>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</si>
  <si>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</si>
  <si>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</si>
  <si>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</si>
  <si>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</si>
  <si>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</si>
  <si>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</si>
  <si>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</si>
  <si>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</si>
  <si>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</si>
  <si>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</si>
  <si>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</si>
  <si>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</si>
  <si>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</si>
  <si>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</si>
  <si>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</si>
  <si>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</si>
  <si>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</si>
  <si>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</si>
  <si>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</si>
  <si>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</si>
  <si>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</si>
  <si>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</si>
  <si>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</si>
  <si>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</si>
  <si>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</si>
  <si>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</si>
  <si>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</si>
  <si>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</si>
  <si>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</si>
  <si>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</si>
  <si>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</si>
  <si>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</si>
  <si>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</si>
  <si>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</si>
  <si>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</si>
  <si>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</si>
  <si>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</si>
  <si>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</si>
  <si>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</si>
  <si>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</si>
  <si>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</si>
  <si>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</si>
  <si>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</si>
  <si>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</si>
  <si>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</si>
  <si>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</si>
  <si>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</si>
  <si>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</si>
  <si>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</si>
  <si>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</si>
  <si>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</si>
  <si>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</si>
  <si>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</si>
  <si>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</si>
  <si>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</si>
  <si>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</si>
  <si>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</si>
  <si>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</si>
  <si>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</si>
  <si>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</si>
  <si>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</si>
  <si>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</si>
  <si>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</si>
  <si>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</si>
  <si>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</si>
  <si>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</si>
  <si>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</si>
  <si>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</si>
  <si>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</si>
  <si>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</si>
  <si>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</si>
  <si>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</si>
  <si>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</si>
  <si>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</si>
  <si>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</si>
  <si>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</si>
  <si>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</si>
  <si>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</si>
  <si>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</si>
  <si>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</si>
  <si>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</si>
  <si>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</si>
  <si>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</si>
  <si>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</si>
  <si>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</si>
  <si>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</si>
  <si>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</si>
  <si>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</si>
  <si>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</si>
  <si>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</si>
  <si>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</si>
  <si>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</si>
  <si>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</si>
  <si>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</si>
  <si>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</si>
  <si>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</si>
  <si>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</si>
  <si>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</si>
  <si>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</si>
  <si>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</si>
  <si>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</si>
  <si>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</si>
  <si>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</si>
  <si>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</si>
  <si>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</si>
  <si>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</si>
  <si>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</si>
  <si>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</si>
  <si>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</si>
  <si>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</si>
  <si>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</si>
  <si>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</si>
  <si>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</si>
  <si>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</si>
  <si>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</si>
  <si>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</si>
  <si>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</si>
  <si>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</si>
  <si>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</si>
  <si>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</si>
  <si>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</si>
  <si>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</si>
  <si>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</si>
  <si>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</si>
  <si>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</si>
  <si>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</si>
  <si>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</si>
  <si>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</si>
  <si>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</si>
  <si>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</si>
  <si>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</si>
  <si>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</si>
  <si>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</si>
  <si>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</si>
  <si>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</si>
  <si>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</si>
  <si>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</si>
  <si>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</si>
  <si>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</si>
  <si>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</si>
  <si>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</si>
  <si>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</si>
  <si>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</si>
  <si>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</si>
  <si>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</si>
  <si>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</si>
  <si>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</si>
  <si>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</si>
  <si>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</si>
  <si>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</si>
  <si>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</si>
  <si>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</si>
  <si>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</si>
  <si>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</si>
  <si>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</si>
  <si>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</si>
  <si>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</si>
  <si>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</si>
  <si>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</si>
  <si>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</si>
  <si>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</si>
  <si>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</si>
  <si>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</si>
  <si>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</si>
  <si>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</si>
  <si>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</si>
  <si>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</si>
  <si>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</si>
  <si>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</si>
  <si>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</si>
  <si>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</si>
  <si>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</si>
  <si>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</si>
  <si>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</si>
  <si>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</si>
  <si>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</si>
  <si>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</si>
  <si>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</si>
  <si>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</si>
  <si>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</si>
  <si>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</si>
  <si>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</si>
  <si>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</si>
  <si>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</si>
  <si>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</si>
  <si>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</si>
  <si>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</si>
  <si>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</si>
  <si>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</si>
  <si>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</si>
  <si>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</si>
  <si>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</si>
  <si>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</si>
  <si>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</si>
  <si>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</si>
  <si>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</si>
  <si>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</si>
  <si>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</si>
  <si>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</si>
  <si>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</si>
  <si>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</si>
  <si>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</si>
  <si>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</si>
  <si>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</si>
  <si>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</si>
  <si>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</si>
  <si>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</si>
  <si>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</si>
  <si>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</si>
  <si>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</si>
  <si>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</si>
  <si>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</si>
  <si>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</si>
  <si>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</si>
  <si>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</si>
  <si>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</si>
  <si>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</si>
  <si>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</si>
  <si>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</si>
  <si>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</si>
  <si>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</si>
  <si>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</si>
  <si>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</si>
  <si>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</si>
  <si>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</si>
  <si>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</si>
  <si>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</si>
  <si>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</si>
  <si>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</si>
  <si>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</si>
  <si>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</si>
  <si>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</si>
  <si>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</si>
  <si>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</si>
  <si>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</si>
  <si>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</si>
  <si>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</si>
  <si>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</si>
  <si>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</si>
  <si>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</si>
  <si>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</si>
  <si>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</si>
  <si>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</si>
  <si>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</si>
  <si>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</si>
  <si>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</si>
  <si>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</si>
  <si>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</si>
  <si>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</si>
  <si>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</si>
  <si>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</si>
  <si>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</si>
  <si>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</si>
  <si>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</si>
  <si>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</si>
  <si>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</si>
  <si>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</si>
  <si>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</si>
  <si>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</si>
  <si>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</si>
  <si>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</si>
  <si>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</si>
  <si>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</si>
  <si>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</si>
  <si>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</si>
  <si>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</si>
  <si>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</si>
  <si>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</si>
  <si>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</si>
  <si>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</si>
  <si>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</si>
  <si>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</si>
  <si>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</si>
  <si>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</si>
  <si>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</si>
  <si>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</si>
  <si>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</si>
  <si>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</si>
  <si>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</si>
  <si>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</si>
  <si>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</si>
  <si>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</si>
  <si>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</si>
  <si>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</si>
  <si>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</si>
  <si>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</si>
  <si>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</si>
  <si>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</si>
  <si>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</si>
  <si>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</si>
  <si>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</si>
  <si>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</si>
  <si>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</si>
  <si>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</si>
  <si>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</si>
  <si>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</si>
  <si>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</si>
  <si>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</si>
  <si>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</si>
  <si>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</si>
  <si>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</si>
  <si>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</si>
  <si>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</si>
  <si>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</si>
  <si>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</si>
  <si>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</si>
  <si>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</si>
  <si>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</si>
  <si>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</si>
  <si>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</si>
  <si>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</si>
  <si>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</si>
  <si>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</si>
  <si>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</si>
  <si>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</si>
  <si>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</si>
  <si>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</si>
  <si>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</si>
  <si>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</si>
  <si>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</si>
  <si>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</si>
  <si>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</si>
  <si>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</si>
  <si>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</si>
  <si>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</si>
  <si>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</si>
  <si>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</si>
  <si>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</si>
  <si>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</si>
  <si>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</si>
  <si>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</si>
  <si>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</si>
  <si>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</si>
  <si>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</si>
  <si>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</si>
  <si>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</si>
  <si>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</si>
  <si>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</si>
  <si>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</si>
  <si>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</si>
  <si>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</si>
  <si>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</si>
  <si>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</si>
  <si>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</si>
  <si>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</si>
  <si>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</si>
  <si>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</si>
  <si>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</si>
  <si>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</si>
  <si>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</si>
  <si>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</si>
  <si>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</si>
  <si>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</si>
  <si>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</si>
  <si>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</si>
  <si>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</si>
  <si>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</si>
  <si>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</si>
  <si>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</si>
  <si>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</si>
  <si>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</si>
  <si>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</si>
  <si>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</si>
  <si>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</si>
  <si>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</si>
  <si>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</si>
  <si>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</si>
  <si>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</si>
  <si>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</si>
  <si>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</si>
  <si>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</si>
  <si>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</si>
  <si>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</si>
  <si>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</si>
  <si>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</si>
  <si>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</si>
  <si>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</si>
  <si>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</si>
  <si>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</si>
  <si>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</si>
  <si>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</si>
  <si>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</si>
  <si>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</si>
  <si>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</si>
  <si>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</si>
  <si>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</si>
  <si>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</si>
  <si>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</si>
  <si>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</si>
  <si>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</si>
  <si>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</si>
  <si>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</si>
  <si>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</si>
  <si>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</si>
  <si>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</si>
  <si>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</si>
  <si>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</si>
  <si>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</si>
  <si>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</si>
  <si>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</si>
  <si>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</si>
  <si>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</si>
  <si>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</si>
  <si>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</si>
  <si>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</si>
  <si>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</si>
  <si>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</si>
  <si>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</si>
  <si>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</si>
  <si>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</si>
  <si>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</si>
  <si>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</si>
  <si>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</si>
  <si>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</si>
  <si>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</si>
  <si>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</si>
  <si>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</si>
  <si>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</si>
  <si>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</si>
  <si>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</si>
  <si>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</si>
  <si>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</si>
  <si>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</si>
  <si>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</si>
  <si>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</si>
  <si>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</si>
  <si>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</si>
  <si>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</si>
  <si>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</si>
  <si>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</si>
  <si>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</si>
  <si>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</si>
  <si>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</si>
  <si>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</si>
  <si>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</si>
  <si>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</si>
  <si>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</si>
  <si>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</si>
  <si>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</si>
  <si>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</si>
  <si>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</si>
  <si>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</si>
  <si>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</si>
  <si>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</si>
  <si>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</si>
  <si>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</si>
  <si>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</si>
  <si>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</si>
  <si>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</si>
  <si>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</si>
  <si>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</si>
  <si>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</si>
  <si>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</si>
  <si>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</si>
  <si>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</si>
  <si>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</si>
  <si>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</si>
  <si>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</si>
  <si>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</si>
  <si>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</si>
  <si>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</si>
  <si>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</si>
  <si>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</si>
  <si>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</si>
  <si>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</si>
  <si>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</si>
  <si>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</si>
  <si>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</si>
  <si>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</si>
  <si>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</si>
  <si>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</si>
  <si>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</si>
  <si>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</si>
  <si>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</si>
  <si>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</si>
  <si>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</si>
  <si>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</si>
  <si>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</si>
  <si>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</si>
  <si>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</si>
  <si>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</si>
  <si>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</si>
  <si>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</si>
  <si>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</si>
  <si>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</si>
  <si>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</si>
  <si>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</si>
  <si>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</si>
  <si>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</si>
  <si>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</si>
  <si>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</si>
  <si>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</si>
  <si>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</si>
  <si>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</si>
  <si>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</si>
  <si>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</si>
  <si>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</si>
  <si>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</si>
  <si>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</si>
  <si>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</si>
  <si>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</si>
  <si>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</si>
  <si>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</si>
  <si>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</si>
  <si>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</si>
  <si>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</si>
  <si>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</si>
  <si>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</si>
  <si>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</si>
  <si>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</si>
  <si>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</si>
  <si>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</si>
  <si>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</si>
  <si>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</si>
  <si>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</si>
  <si>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</si>
  <si>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</si>
  <si>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</si>
  <si>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</si>
  <si>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</si>
  <si>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</si>
  <si>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</si>
  <si>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</si>
  <si>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</si>
  <si>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</si>
  <si>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</si>
  <si>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</si>
  <si>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</si>
  <si>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</si>
  <si>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</si>
  <si>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</si>
  <si>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</si>
  <si>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</si>
  <si>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</si>
  <si>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</si>
  <si>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</si>
  <si>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</si>
  <si>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</si>
  <si>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</si>
  <si>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</si>
  <si>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</si>
  <si>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</si>
  <si>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</si>
  <si>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</si>
  <si>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</si>
  <si>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</si>
  <si>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</si>
  <si>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</si>
  <si>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</si>
  <si>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</si>
  <si>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</si>
  <si>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</si>
  <si>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</si>
  <si>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</si>
  <si>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</si>
  <si>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</si>
  <si>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</si>
  <si>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</si>
  <si>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</si>
  <si>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</si>
  <si>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</si>
  <si>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</si>
  <si>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</si>
  <si>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</si>
  <si>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</si>
  <si>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</si>
  <si>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</si>
  <si>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</si>
  <si>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</si>
  <si>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</si>
  <si>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</si>
  <si>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</si>
  <si>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</si>
  <si>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</si>
  <si>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</si>
  <si>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</si>
  <si>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</si>
  <si>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</si>
  <si>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</si>
  <si>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</si>
  <si>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</si>
  <si>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</si>
  <si>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</si>
  <si>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</si>
  <si>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</si>
  <si>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</si>
  <si>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</si>
  <si>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</si>
  <si>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</si>
  <si>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</si>
  <si>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</si>
  <si>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</si>
  <si>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</si>
  <si>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</si>
  <si>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</si>
  <si>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</si>
  <si>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</si>
  <si>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</si>
  <si>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</si>
  <si>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</si>
  <si>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</si>
  <si>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</si>
  <si>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</si>
  <si>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</si>
  <si>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</si>
  <si>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</si>
  <si>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</si>
  <si>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</si>
  <si>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</si>
  <si>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</si>
  <si>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</si>
  <si>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</si>
  <si>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</si>
  <si>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</si>
  <si>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</si>
  <si>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</si>
  <si>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</si>
  <si>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</si>
  <si>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</si>
  <si>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</si>
  <si>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</si>
  <si>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</si>
  <si>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</si>
  <si>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</si>
  <si>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</si>
  <si>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</si>
  <si>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</si>
  <si>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</si>
  <si>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</si>
  <si>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</si>
  <si>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</si>
  <si>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</si>
  <si>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</si>
  <si>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</si>
  <si>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</si>
  <si>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</si>
  <si>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</si>
  <si>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</si>
  <si>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</si>
  <si>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</si>
  <si>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</si>
  <si>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</si>
  <si>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</si>
  <si>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</si>
  <si>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</si>
  <si>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</si>
  <si>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</si>
  <si>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</si>
  <si>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</si>
  <si>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</si>
  <si>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</si>
  <si>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</si>
  <si>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</si>
  <si>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</si>
  <si>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</si>
  <si>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</si>
  <si>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</si>
  <si>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</si>
  <si>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</si>
  <si>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</si>
  <si>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</si>
  <si>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</si>
  <si>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</si>
  <si>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</si>
  <si>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</si>
  <si>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</si>
  <si>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</si>
  <si>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</si>
  <si>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</si>
  <si>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</si>
  <si>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</si>
  <si>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</si>
  <si>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</si>
  <si>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</si>
  <si>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</si>
  <si>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</si>
  <si>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</si>
  <si>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</si>
  <si>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</si>
  <si>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</si>
  <si>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</si>
  <si>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</si>
  <si>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</si>
  <si>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</si>
  <si>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</si>
  <si>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</si>
  <si>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</si>
  <si>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</si>
  <si>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</si>
  <si>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</si>
  <si>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</si>
  <si>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</si>
  <si>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</si>
  <si>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</si>
  <si>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</si>
  <si>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</si>
  <si>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</si>
  <si>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</si>
  <si>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</si>
  <si>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</si>
  <si>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</si>
  <si>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</si>
  <si>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</si>
  <si>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</si>
  <si>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</si>
  <si>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</si>
  <si>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</si>
  <si>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</si>
  <si>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</si>
  <si>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</si>
  <si>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</si>
  <si>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</si>
  <si>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</si>
  <si>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</si>
  <si>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</si>
  <si>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</si>
  <si>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</si>
  <si>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</si>
  <si>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</si>
  <si>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</si>
  <si>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</si>
  <si>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</si>
  <si>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</si>
  <si>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</si>
  <si>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</si>
  <si>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</si>
  <si>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</si>
  <si>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</si>
  <si>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</si>
  <si>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</si>
  <si>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</si>
  <si>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</si>
  <si>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</si>
  <si>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</si>
  <si>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</si>
  <si>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</si>
  <si>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</si>
  <si>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</si>
  <si>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</si>
  <si>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</si>
  <si>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</si>
  <si>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</si>
  <si>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</si>
  <si>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</si>
  <si>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</si>
  <si>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</si>
  <si>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</si>
  <si>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</si>
  <si>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</si>
  <si>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</si>
  <si>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</si>
  <si>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</si>
  <si>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</si>
  <si>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</si>
  <si>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</si>
  <si>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</si>
  <si>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</si>
  <si>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</si>
  <si>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</si>
  <si>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</si>
  <si>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</si>
  <si>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</si>
  <si>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</si>
  <si>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</si>
  <si>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</si>
  <si>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</si>
  <si>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</si>
  <si>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</si>
  <si>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</si>
  <si>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</si>
  <si>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</si>
  <si>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</si>
  <si>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</si>
  <si>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</si>
  <si>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</si>
  <si>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</si>
  <si>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</si>
  <si>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</si>
  <si>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</si>
  <si>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</si>
  <si>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</si>
  <si>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</si>
  <si>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</si>
  <si>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</si>
  <si>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</si>
  <si>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</si>
  <si>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</si>
  <si>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</si>
  <si>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</si>
  <si>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</si>
  <si>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</si>
  <si>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</si>
  <si>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</si>
  <si>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</si>
  <si>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</si>
  <si>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</si>
  <si>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</si>
  <si>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</si>
  <si>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</si>
  <si>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</si>
  <si>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</si>
  <si>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</si>
  <si>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</si>
  <si>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</si>
  <si>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</si>
  <si>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</si>
  <si>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</si>
  <si>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</si>
  <si>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</si>
  <si>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</si>
  <si>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</si>
  <si>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</si>
  <si>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</si>
  <si>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</si>
  <si>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</si>
  <si>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</si>
  <si>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</si>
  <si>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</si>
  <si>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</si>
  <si>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</si>
  <si>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</si>
  <si>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</si>
  <si>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</si>
  <si>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</si>
  <si>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</si>
  <si>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</si>
  <si>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</si>
  <si>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</si>
  <si>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</si>
  <si>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</si>
  <si>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</si>
  <si>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</si>
  <si>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</si>
  <si>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</si>
  <si>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</si>
  <si>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</si>
  <si>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</si>
  <si>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</si>
  <si>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</si>
  <si>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</si>
  <si>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</si>
  <si>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</si>
  <si>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</si>
  <si>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</si>
  <si>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</si>
  <si>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</si>
  <si>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</si>
  <si>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</si>
  <si>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</si>
  <si>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</si>
  <si>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</si>
  <si>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</si>
  <si>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</si>
  <si>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</si>
  <si>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</si>
  <si>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</si>
  <si>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</si>
  <si>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</si>
  <si>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</si>
  <si>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</si>
  <si>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</si>
  <si>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</si>
  <si>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</si>
  <si>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</si>
  <si>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</si>
  <si>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</si>
  <si>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</si>
  <si>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</si>
  <si>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</si>
  <si>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</si>
  <si>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</si>
  <si>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</si>
  <si>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</si>
  <si>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</si>
  <si>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</si>
  <si>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</si>
  <si>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</si>
  <si>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</si>
  <si>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</si>
  <si>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</si>
  <si>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</si>
  <si>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</si>
  <si>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</si>
  <si>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</si>
  <si>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</si>
  <si>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</si>
  <si>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</si>
  <si>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</si>
  <si>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</si>
  <si>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</si>
  <si>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</si>
  <si>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</si>
  <si>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</si>
  <si>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</si>
  <si>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</si>
  <si>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</si>
  <si>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</si>
  <si>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</si>
  <si>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</si>
  <si>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</si>
  <si>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</si>
  <si>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</si>
  <si>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</si>
  <si>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</si>
  <si>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</si>
  <si>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</si>
  <si>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</si>
  <si>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</si>
  <si>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</si>
  <si>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</si>
  <si>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</si>
  <si>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</si>
  <si>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</si>
  <si>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</si>
  <si>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</si>
  <si>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</si>
  <si>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</si>
  <si>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</si>
  <si>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</si>
  <si>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</si>
  <si>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</si>
  <si>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</si>
  <si>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</si>
  <si>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</si>
  <si>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</si>
  <si>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</si>
  <si>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</si>
  <si>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</si>
  <si>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</si>
  <si>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</si>
  <si>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</si>
  <si>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</si>
  <si>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</si>
  <si>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</si>
  <si>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</si>
  <si>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</si>
  <si>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</si>
  <si>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</si>
  <si>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</si>
  <si>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</si>
  <si>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</si>
  <si>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</si>
  <si>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</si>
  <si>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</si>
  <si>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</si>
  <si>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</si>
  <si>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</si>
  <si>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</si>
  <si>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</si>
  <si>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</si>
  <si>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</si>
  <si>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</si>
  <si>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</si>
  <si>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</si>
  <si>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</si>
  <si>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</si>
  <si>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</si>
  <si>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</si>
  <si>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</si>
  <si>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</si>
  <si>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</si>
  <si>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</si>
  <si>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</si>
  <si>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</si>
  <si>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</si>
  <si>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</si>
  <si>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</si>
  <si>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</si>
  <si>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</si>
  <si>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</si>
  <si>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</si>
  <si>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</si>
  <si>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</si>
  <si>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</si>
  <si>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</si>
  <si>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</si>
  <si>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</si>
  <si>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</si>
  <si>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</si>
  <si>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</si>
  <si>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</si>
  <si>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</si>
  <si>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</si>
  <si>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</si>
  <si>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</si>
  <si>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</si>
  <si>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</si>
  <si>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</si>
  <si>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</si>
  <si>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</si>
  <si>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</si>
  <si>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</si>
  <si>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</si>
  <si>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</si>
  <si>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</si>
  <si>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</si>
  <si>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</si>
  <si>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</si>
  <si>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</si>
  <si>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</si>
  <si>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</si>
  <si>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</si>
  <si>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</si>
  <si>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</si>
  <si>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</si>
  <si>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</si>
  <si>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</si>
  <si>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</si>
  <si>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</si>
  <si>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</si>
  <si>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</si>
  <si>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</si>
  <si>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</si>
  <si>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</si>
  <si>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</si>
  <si>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</si>
  <si>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</si>
  <si>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</si>
  <si>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</si>
  <si>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</si>
  <si>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</si>
  <si>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</si>
  <si>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</si>
  <si>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</si>
  <si>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</si>
  <si>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</si>
  <si>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</si>
  <si>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</si>
  <si>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</si>
  <si>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</si>
  <si>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</si>
  <si>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</si>
  <si>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</si>
  <si>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</si>
  <si>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</si>
  <si>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</si>
  <si>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</si>
  <si>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</si>
  <si>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</si>
  <si>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</si>
  <si>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</si>
  <si>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</si>
  <si>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</si>
  <si>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</si>
  <si>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</si>
  <si>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</si>
  <si>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</si>
  <si>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</si>
  <si>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</si>
  <si>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</si>
  <si>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</si>
  <si>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</si>
  <si>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</si>
  <si>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</si>
  <si>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</si>
  <si>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</si>
  <si>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</si>
  <si>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</si>
  <si>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</si>
  <si>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</si>
  <si>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</si>
  <si>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</si>
  <si>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</si>
  <si>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</si>
  <si>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</si>
  <si>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</si>
  <si>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</si>
  <si>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</si>
  <si>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</si>
  <si>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</si>
  <si>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</si>
  <si>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</si>
  <si>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</si>
  <si>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</si>
  <si>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</si>
  <si>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</si>
  <si>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</si>
  <si>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</si>
  <si>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</si>
  <si>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</si>
  <si>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</si>
  <si>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</si>
  <si>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</si>
  <si>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</si>
  <si>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</si>
  <si>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</si>
  <si>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</si>
  <si>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</si>
  <si>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</si>
  <si>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</si>
  <si>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</si>
  <si>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</si>
  <si>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</si>
  <si>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</si>
  <si>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</si>
  <si>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</si>
  <si>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</si>
  <si>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</si>
  <si>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</si>
  <si>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</si>
  <si>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</si>
  <si>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</si>
  <si>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</si>
  <si>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</si>
  <si>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</si>
  <si>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</si>
  <si>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</si>
  <si>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</si>
  <si>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</si>
  <si>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</si>
  <si>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</si>
  <si>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</si>
  <si>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</si>
  <si>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</si>
  <si>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</si>
  <si>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</si>
  <si>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</si>
  <si>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</si>
  <si>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</si>
  <si>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</si>
  <si>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</si>
  <si>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</si>
  <si>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</si>
  <si>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</si>
  <si>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</si>
  <si>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</si>
  <si>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</si>
  <si>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</si>
  <si>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</si>
  <si>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</si>
  <si>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</si>
  <si>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</si>
  <si>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</si>
  <si>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</si>
  <si>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</si>
  <si>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</si>
  <si>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</si>
  <si>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</si>
  <si>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</si>
  <si>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</si>
  <si>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</si>
  <si>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</si>
  <si>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</si>
  <si>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</si>
  <si>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</si>
  <si>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</si>
  <si>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</si>
  <si>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</si>
  <si>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</si>
  <si>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</si>
  <si>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</si>
  <si>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</si>
  <si>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</si>
  <si>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</si>
  <si>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</si>
  <si>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</si>
  <si>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</si>
  <si>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</si>
  <si>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</si>
  <si>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</si>
  <si>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</si>
  <si>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</si>
  <si>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</si>
  <si>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</si>
  <si>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</si>
  <si>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</si>
  <si>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</si>
  <si>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</si>
  <si>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</si>
  <si>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</si>
  <si>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</si>
  <si>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</si>
  <si>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</si>
  <si>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</si>
  <si>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</si>
  <si>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</si>
  <si>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</si>
  <si>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</si>
  <si>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</si>
  <si>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</si>
  <si>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</si>
  <si>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</si>
  <si>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</si>
  <si>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</si>
  <si>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</si>
  <si>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</si>
  <si>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</si>
  <si>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</si>
  <si>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</si>
  <si>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</si>
  <si>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</si>
  <si>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</si>
  <si>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</si>
  <si>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</si>
  <si>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</si>
  <si>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</si>
  <si>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</si>
  <si>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</si>
  <si>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</si>
  <si>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</si>
  <si>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</si>
  <si>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</si>
  <si>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</si>
  <si>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</si>
  <si>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</si>
  <si>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</si>
  <si>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</si>
  <si>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</si>
  <si>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</si>
  <si>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</si>
  <si>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</si>
  <si>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</si>
  <si>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</si>
  <si>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</si>
  <si>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</si>
  <si>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</si>
  <si>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</si>
  <si>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</si>
  <si>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</si>
  <si>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</si>
  <si>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</si>
  <si>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</si>
  <si>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</si>
  <si>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</si>
  <si>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</si>
  <si>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</si>
  <si>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</si>
  <si>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</si>
  <si>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</si>
  <si>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</si>
  <si>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</si>
  <si>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</si>
  <si>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</si>
  <si>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</si>
  <si>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</si>
  <si>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</si>
  <si>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</si>
  <si>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</si>
  <si>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</si>
  <si>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</si>
  <si>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</si>
  <si>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</si>
  <si>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</si>
  <si>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</si>
  <si>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</si>
  <si>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</si>
  <si>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</si>
  <si>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</si>
  <si>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</si>
  <si>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</si>
  <si>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</si>
  <si>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</si>
  <si>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</si>
  <si>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</si>
  <si>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</si>
  <si>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</si>
  <si>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</si>
  <si>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</si>
  <si>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</si>
  <si>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</si>
  <si>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</si>
  <si>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</si>
  <si>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</si>
  <si>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</si>
  <si>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</si>
  <si>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</si>
  <si>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</si>
  <si>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</si>
  <si>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</si>
  <si>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</si>
  <si>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</si>
  <si>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</si>
  <si>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</si>
  <si>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</si>
  <si>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</si>
  <si>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</si>
  <si>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</si>
  <si>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</si>
  <si>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</si>
  <si>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</si>
  <si>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</si>
  <si>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</si>
  <si>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</si>
  <si>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</si>
  <si>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</si>
  <si>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</si>
  <si>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</si>
  <si>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</si>
  <si>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</si>
  <si>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</si>
  <si>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</si>
  <si>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</si>
  <si>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</si>
  <si>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</si>
  <si>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</si>
  <si>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</si>
  <si>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</si>
  <si>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</si>
  <si>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</si>
  <si>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</si>
  <si>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</si>
  <si>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</si>
  <si>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</si>
  <si>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</si>
  <si>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</si>
  <si>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</si>
  <si>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</si>
  <si>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</si>
  <si>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</si>
  <si>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</si>
  <si>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</si>
  <si>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</si>
  <si>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</si>
  <si>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</si>
  <si>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</si>
  <si>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</si>
  <si>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</si>
  <si>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</si>
  <si>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</si>
  <si>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</si>
  <si>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</si>
  <si>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</si>
  <si>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</si>
  <si>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</si>
  <si>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</si>
  <si>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</si>
  <si>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</si>
  <si>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</si>
  <si>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</si>
  <si>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</si>
  <si>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</si>
  <si>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</si>
  <si>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</si>
  <si>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</si>
  <si>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</si>
  <si>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</si>
  <si>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</si>
  <si>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</si>
  <si>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</si>
  <si>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</si>
  <si>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</si>
  <si>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</si>
  <si>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</si>
  <si>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</si>
  <si>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</si>
  <si>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</si>
  <si>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</si>
  <si>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</si>
  <si>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</si>
  <si>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</si>
  <si>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</si>
  <si>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</si>
  <si>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</si>
  <si>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</si>
  <si>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</si>
  <si>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</si>
  <si>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</si>
  <si>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</si>
  <si>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</si>
  <si>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</si>
  <si>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</si>
  <si>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</si>
  <si>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</si>
  <si>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</si>
  <si>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</si>
  <si>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</si>
  <si>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</si>
  <si>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</si>
  <si>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</si>
  <si>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</si>
  <si>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</si>
  <si>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</si>
  <si>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</si>
  <si>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</si>
  <si>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</si>
  <si>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</si>
  <si>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</si>
  <si>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</si>
  <si>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</si>
  <si>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</si>
  <si>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</si>
  <si>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</si>
  <si>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</si>
  <si>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</si>
  <si>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</si>
  <si>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</si>
  <si>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</si>
  <si>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</si>
  <si>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</si>
  <si>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</si>
  <si>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</si>
  <si>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</si>
  <si>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</si>
  <si>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</si>
  <si>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</si>
  <si>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</si>
  <si>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</si>
  <si>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</si>
  <si>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</si>
  <si>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</si>
  <si>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</si>
  <si>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</si>
  <si>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</si>
  <si>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</si>
  <si>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</si>
  <si>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</si>
  <si>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</si>
  <si>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</si>
  <si>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</si>
  <si>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</si>
  <si>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</si>
  <si>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</si>
  <si>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</si>
  <si>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</si>
  <si>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</si>
  <si>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</si>
  <si>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</si>
  <si>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</si>
  <si>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</si>
  <si>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</si>
  <si>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</si>
  <si>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</si>
  <si>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</si>
  <si>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</si>
  <si>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</si>
  <si>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</si>
  <si>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</si>
  <si>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</si>
  <si>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</si>
  <si>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</si>
  <si>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</si>
  <si>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</si>
  <si>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</si>
  <si>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</si>
  <si>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</si>
  <si>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</si>
  <si>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</si>
  <si>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</si>
  <si>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</si>
  <si>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</si>
  <si>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</si>
  <si>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</si>
  <si>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</si>
  <si>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</si>
  <si>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</si>
  <si>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</si>
  <si>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</si>
  <si>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</si>
  <si>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</si>
  <si>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</si>
  <si>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</si>
  <si>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</si>
  <si>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</si>
  <si>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</si>
  <si>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</si>
  <si>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</si>
  <si>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</si>
  <si>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</si>
  <si>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</si>
  <si>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</si>
  <si>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</si>
  <si>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</si>
  <si>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</si>
  <si>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</si>
  <si>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</si>
  <si>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</si>
  <si>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</si>
  <si>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</si>
  <si>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</si>
  <si>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</si>
  <si>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</si>
  <si>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</si>
  <si>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</si>
  <si>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</si>
  <si>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</si>
  <si>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</si>
  <si>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</si>
  <si>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</si>
  <si>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</si>
  <si>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</si>
  <si>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</si>
  <si>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</si>
  <si>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</si>
  <si>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</si>
  <si>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</si>
  <si>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</si>
  <si>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</si>
  <si>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</si>
  <si>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</si>
  <si>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</si>
  <si>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</si>
  <si>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</si>
  <si>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</si>
  <si>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</si>
  <si>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</si>
  <si>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</si>
  <si>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</si>
  <si>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</si>
  <si>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</si>
  <si>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</si>
  <si>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</si>
  <si>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</si>
  <si>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</si>
  <si>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</si>
  <si>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</si>
  <si>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</si>
  <si>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</si>
  <si>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</si>
  <si>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</si>
  <si>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</si>
  <si>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</si>
  <si>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</si>
  <si>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</si>
  <si>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</si>
  <si>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</si>
  <si>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</si>
  <si>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</si>
  <si>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</si>
  <si>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</si>
  <si>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</si>
  <si>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</si>
  <si>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</si>
  <si>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</si>
  <si>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</si>
  <si>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</si>
  <si>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</si>
  <si>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</si>
  <si>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</si>
  <si>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</si>
  <si>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</si>
  <si>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</si>
  <si>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</si>
  <si>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</si>
  <si>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</si>
  <si>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</si>
  <si>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</si>
  <si>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</si>
  <si>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</si>
  <si>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</si>
  <si>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</si>
  <si>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</si>
  <si>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</si>
  <si>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</si>
  <si>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</si>
  <si>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</si>
  <si>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</si>
  <si>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</si>
  <si>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</si>
  <si>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</si>
  <si>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</si>
  <si>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</si>
  <si>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</si>
  <si>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</si>
  <si>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</si>
  <si>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</si>
  <si>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</si>
  <si>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</si>
  <si>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</si>
  <si>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</si>
  <si>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</si>
  <si>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</si>
  <si>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</si>
  <si>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</si>
  <si>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</si>
  <si>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</si>
  <si>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</si>
  <si>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</si>
  <si>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</si>
  <si>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</si>
  <si>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</si>
  <si>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</si>
  <si>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</si>
  <si>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</si>
  <si>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</si>
  <si>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</si>
  <si>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</si>
  <si>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</si>
  <si>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</si>
  <si>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</si>
  <si>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</si>
  <si>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</si>
  <si>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</si>
  <si>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</si>
  <si>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</si>
  <si>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</si>
  <si>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</si>
  <si>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</si>
  <si>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</si>
  <si>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</si>
  <si>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</si>
  <si>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</si>
  <si>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</si>
  <si>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</si>
  <si>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</si>
  <si>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</si>
  <si>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</si>
  <si>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</si>
  <si>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</si>
  <si>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</si>
  <si>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</si>
  <si>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</si>
  <si>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</si>
  <si>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</si>
  <si>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</si>
  <si>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</si>
  <si>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</si>
  <si>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</si>
  <si>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</si>
  <si>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</si>
  <si>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</si>
  <si>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</si>
  <si>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</si>
  <si>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</si>
  <si>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</si>
  <si>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</si>
  <si>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</si>
  <si>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</si>
  <si>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</si>
  <si>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</si>
  <si>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</si>
  <si>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</si>
  <si>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</si>
  <si>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</si>
  <si>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</si>
  <si>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</si>
  <si>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</si>
  <si>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</si>
  <si>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</si>
  <si>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</si>
  <si>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</si>
  <si>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</si>
  <si>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</si>
  <si>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</si>
  <si>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</si>
  <si>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</si>
  <si>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</si>
  <si>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</si>
  <si>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</si>
  <si>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</si>
  <si>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</si>
  <si>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</si>
  <si>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</si>
  <si>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</si>
  <si>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</si>
  <si>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</si>
  <si>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</si>
  <si>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</si>
  <si>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</si>
  <si>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</si>
  <si>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</si>
  <si>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</si>
  <si>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</si>
  <si>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</si>
  <si>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</si>
  <si>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</si>
  <si>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</si>
  <si>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</si>
  <si>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</si>
  <si>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</si>
  <si>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</si>
  <si>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</si>
  <si>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</si>
  <si>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</si>
  <si>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</si>
  <si>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</si>
  <si>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</si>
  <si>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</si>
  <si>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</si>
  <si>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</si>
  <si>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</si>
  <si>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</si>
  <si>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</si>
  <si>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</si>
  <si>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</si>
  <si>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</si>
  <si>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</si>
  <si>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</si>
  <si>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</si>
  <si>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</si>
  <si>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</si>
  <si>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</si>
  <si>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</si>
  <si>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</si>
  <si>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</si>
  <si>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</si>
  <si>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</si>
  <si>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</si>
  <si>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</si>
  <si>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</si>
  <si>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</si>
  <si>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</si>
  <si>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</si>
  <si>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</si>
  <si>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</si>
  <si>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</si>
  <si>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</si>
  <si>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</si>
  <si>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</si>
  <si>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</si>
  <si>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</si>
  <si>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</si>
  <si>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</si>
  <si>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</si>
  <si>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</si>
  <si>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</si>
  <si>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</si>
  <si>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</si>
  <si>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</si>
  <si>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</si>
  <si>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</si>
  <si>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</si>
  <si>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</si>
  <si>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</si>
  <si>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</si>
  <si>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</si>
  <si>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</si>
  <si>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</si>
  <si>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</si>
  <si>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</si>
  <si>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</si>
  <si>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</si>
  <si>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</si>
  <si>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</si>
  <si>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</si>
  <si>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</si>
  <si>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</si>
  <si>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</si>
  <si>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</si>
  <si>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</si>
  <si>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</si>
  <si>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</si>
  <si>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</si>
  <si>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</si>
  <si>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</si>
  <si>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</si>
  <si>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</si>
  <si>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</si>
  <si>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</si>
  <si>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</si>
  <si>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</si>
  <si>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</si>
  <si>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</si>
  <si>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</si>
  <si>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</si>
  <si>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</si>
  <si>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</si>
  <si>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</si>
  <si>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</si>
  <si>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</si>
  <si>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</si>
  <si>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</si>
  <si>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</si>
  <si>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</si>
  <si>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</si>
  <si>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</si>
  <si>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</si>
  <si>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</si>
  <si>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</si>
  <si>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</si>
  <si>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</si>
  <si>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</si>
  <si>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</si>
  <si>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</si>
  <si>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</si>
  <si>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</si>
  <si>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</si>
  <si>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</si>
  <si>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</si>
  <si>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</si>
  <si>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</si>
  <si>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</si>
  <si>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</si>
  <si>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</si>
  <si>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</si>
  <si>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</si>
  <si>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</si>
  <si>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</si>
  <si>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</si>
  <si>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</si>
  <si>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</si>
  <si>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</si>
  <si>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</si>
  <si>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</si>
  <si>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</si>
  <si>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</si>
  <si>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</si>
  <si>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</si>
  <si>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</si>
  <si>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</si>
  <si>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</si>
  <si>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</si>
  <si>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</si>
  <si>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</si>
  <si>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</si>
  <si>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</si>
  <si>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</si>
  <si>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</si>
  <si>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</si>
  <si>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</si>
  <si>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</si>
  <si>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</si>
  <si>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</si>
  <si>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</si>
  <si>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</si>
  <si>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</si>
  <si>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</si>
  <si>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</si>
  <si>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</si>
  <si>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</si>
  <si>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</si>
  <si>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</si>
  <si>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</si>
  <si>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</si>
  <si>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</si>
  <si>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</si>
  <si>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</si>
  <si>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</si>
  <si>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</si>
  <si>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</si>
  <si>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</si>
  <si>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</si>
  <si>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</si>
  <si>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</si>
  <si>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</si>
  <si>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</si>
  <si>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</si>
  <si>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</si>
  <si>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</si>
  <si>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</si>
  <si>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</si>
  <si>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</si>
  <si>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</si>
  <si>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</si>
  <si>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</si>
  <si>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</si>
  <si>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</si>
  <si>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</si>
  <si>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</si>
  <si>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</si>
  <si>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</si>
  <si>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</si>
  <si>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</si>
  <si>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</si>
  <si>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</si>
  <si>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</si>
  <si>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</si>
  <si>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</si>
  <si>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</si>
  <si>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</si>
  <si>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</si>
  <si>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</si>
  <si>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</si>
  <si>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</si>
  <si>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</si>
  <si>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</si>
  <si>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</si>
  <si>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</si>
  <si>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</si>
  <si>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</si>
  <si>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</si>
  <si>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</si>
  <si>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</si>
  <si>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</si>
  <si>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</si>
  <si>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</si>
  <si>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</si>
  <si>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</si>
  <si>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</si>
  <si>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</si>
  <si>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</si>
  <si>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</si>
  <si>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</si>
  <si>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</si>
  <si>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</si>
  <si>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</si>
  <si>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</si>
  <si>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</si>
  <si>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</si>
  <si>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</si>
  <si>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</si>
  <si>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</si>
  <si>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</si>
  <si>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</si>
  <si>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</si>
  <si>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</si>
  <si>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</si>
  <si>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</si>
  <si>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</si>
  <si>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</si>
  <si>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</si>
  <si>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</si>
  <si>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</si>
  <si>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</si>
  <si>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</si>
  <si>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</si>
  <si>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</si>
  <si>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</si>
  <si>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</si>
  <si>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</si>
  <si>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</si>
  <si>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</si>
  <si>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</si>
  <si>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</si>
  <si>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</si>
  <si>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</si>
  <si>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</si>
  <si>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</si>
  <si>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</si>
  <si>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</si>
  <si>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</si>
  <si>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</si>
  <si>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</si>
  <si>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</si>
  <si>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</si>
  <si>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</si>
  <si>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</si>
  <si>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</si>
  <si>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</si>
  <si>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</si>
  <si>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</si>
  <si>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</si>
  <si>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</si>
  <si>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</si>
  <si>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</si>
  <si>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</si>
  <si>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</si>
  <si>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</si>
  <si>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</si>
  <si>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</si>
  <si>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</si>
  <si>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</si>
  <si>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</si>
  <si>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</si>
  <si>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</si>
  <si>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</si>
  <si>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</si>
  <si>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</si>
  <si>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</si>
  <si>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</si>
  <si>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</si>
  <si>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</si>
  <si>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</si>
  <si>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</si>
  <si>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</si>
  <si>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</si>
  <si>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</si>
  <si>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</si>
  <si>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</si>
  <si>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</si>
  <si>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</si>
  <si>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</si>
  <si>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</si>
  <si>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</si>
  <si>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</si>
  <si>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</si>
  <si>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</si>
  <si>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</si>
  <si>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</si>
  <si>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</si>
  <si>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</si>
  <si>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</si>
  <si>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</si>
  <si>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</si>
  <si>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</si>
  <si>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</si>
  <si>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</si>
  <si>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</si>
  <si>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</si>
  <si>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</si>
  <si>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</si>
  <si>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</si>
  <si>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</si>
  <si>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</si>
  <si>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</si>
  <si>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</si>
  <si>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</si>
  <si>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</si>
  <si>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</si>
  <si>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</si>
  <si>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</si>
  <si>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</si>
  <si>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</si>
  <si>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</si>
  <si>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</si>
  <si>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</si>
  <si>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</si>
  <si>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</si>
  <si>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</si>
  <si>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</si>
  <si>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</si>
  <si>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</si>
  <si>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</si>
  <si>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</si>
  <si>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</si>
  <si>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</si>
  <si>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</si>
  <si>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</si>
  <si>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</si>
  <si>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</si>
  <si>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</si>
  <si>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</si>
  <si>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</si>
  <si>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</si>
  <si>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</si>
  <si>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</si>
  <si>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</si>
  <si>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</si>
  <si>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</si>
  <si>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</si>
  <si>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</si>
  <si>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</si>
  <si>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</si>
  <si>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</si>
  <si>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</si>
  <si>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</si>
  <si>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</si>
  <si>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</si>
  <si>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</si>
  <si>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</si>
  <si>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</si>
  <si>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</si>
  <si>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</si>
  <si>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</si>
  <si>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</si>
  <si>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</si>
  <si>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</si>
  <si>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</si>
  <si>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</si>
  <si>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</si>
  <si>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</si>
  <si>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</si>
  <si>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</si>
  <si>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</si>
  <si>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</si>
  <si>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</si>
  <si>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</si>
  <si>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</si>
  <si>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</si>
  <si>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</si>
  <si>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</si>
  <si>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</si>
  <si>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</si>
  <si>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</si>
  <si>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</si>
  <si>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</si>
  <si>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</si>
  <si>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</si>
  <si>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</si>
  <si>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</si>
  <si>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</si>
  <si>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</si>
  <si>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</si>
  <si>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</si>
  <si>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</si>
  <si>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</si>
  <si>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</si>
  <si>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</si>
  <si>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</si>
  <si>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</si>
  <si>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</si>
  <si>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</si>
  <si>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</si>
  <si>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</si>
  <si>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</si>
  <si>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</si>
  <si>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</si>
  <si>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</si>
  <si>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</si>
  <si>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</si>
  <si>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</si>
  <si>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</si>
  <si>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</si>
  <si>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</si>
  <si>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</si>
  <si>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</si>
  <si>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</si>
  <si>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</si>
  <si>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</si>
  <si>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</si>
  <si>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</si>
  <si>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</si>
  <si>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</si>
  <si>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</si>
  <si>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</si>
  <si>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</si>
  <si>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</si>
  <si>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</si>
  <si>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</si>
  <si>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</si>
  <si>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</si>
  <si>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</si>
  <si>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</si>
  <si>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</si>
  <si>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</si>
  <si>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</si>
  <si>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</si>
  <si>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</si>
  <si>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</si>
  <si>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</si>
  <si>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</si>
  <si>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</si>
  <si>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</si>
  <si>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</si>
  <si>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</si>
  <si>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</si>
  <si>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</si>
  <si>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</si>
  <si>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</si>
  <si>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</si>
  <si>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</si>
  <si>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</si>
  <si>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</si>
  <si>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</si>
  <si>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</si>
  <si>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</si>
  <si>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</si>
  <si>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</si>
  <si>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</si>
  <si>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</si>
  <si>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</si>
  <si>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</si>
  <si>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</si>
  <si>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</si>
  <si>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</si>
  <si>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</si>
  <si>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</si>
  <si>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</si>
  <si>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</si>
  <si>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</si>
  <si>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</si>
  <si>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</si>
  <si>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</si>
  <si>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</si>
  <si>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</si>
  <si>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</si>
  <si>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</si>
  <si>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</si>
  <si>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</si>
  <si>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</si>
  <si>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</si>
  <si>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</si>
  <si>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</si>
  <si>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</si>
  <si>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</si>
  <si>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</si>
  <si>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</si>
  <si>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</si>
  <si>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</si>
  <si>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</si>
  <si>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</si>
  <si>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</si>
  <si>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</si>
  <si>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</si>
  <si>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</si>
  <si>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</si>
  <si>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</si>
  <si>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</si>
  <si>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</si>
  <si>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</si>
  <si>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</si>
  <si>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</si>
  <si>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</si>
  <si>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</si>
  <si>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</si>
  <si>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</si>
  <si>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</si>
  <si>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</si>
  <si>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</si>
  <si>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</si>
  <si>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</si>
  <si>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</si>
  <si>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</si>
  <si>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</si>
  <si>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</si>
  <si>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</si>
  <si>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</si>
  <si>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</si>
  <si>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</si>
  <si>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</si>
  <si>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</si>
  <si>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</si>
  <si>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</si>
  <si>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</si>
  <si>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</si>
  <si>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</si>
  <si>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</si>
  <si>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</si>
  <si>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</si>
  <si>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</si>
  <si>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</si>
  <si>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</si>
  <si>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</si>
  <si>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</si>
  <si>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</si>
  <si>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</si>
  <si>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</si>
  <si>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</si>
  <si>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</si>
  <si>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</si>
  <si>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</si>
  <si>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</si>
  <si>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</si>
  <si>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</si>
  <si>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</si>
  <si>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</si>
  <si>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</si>
  <si>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</si>
  <si>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</si>
  <si>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</si>
  <si>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</si>
  <si>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</si>
  <si>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</si>
  <si>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</si>
  <si>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</si>
  <si>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</si>
  <si>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</si>
  <si>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</si>
  <si>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</si>
  <si>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</si>
  <si>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</si>
  <si>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</si>
  <si>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</si>
  <si>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</si>
  <si>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</si>
  <si>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</si>
  <si>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</si>
  <si>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</si>
  <si>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</si>
  <si>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</si>
  <si>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</si>
  <si>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</si>
  <si>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</si>
  <si>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</si>
  <si>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</si>
  <si>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</si>
  <si>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</si>
  <si>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</si>
  <si>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</si>
  <si>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</si>
  <si>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</si>
  <si>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</si>
  <si>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</si>
  <si>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</si>
  <si>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</si>
  <si>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</si>
  <si>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</si>
  <si>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</si>
  <si>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</si>
  <si>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</si>
  <si>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</si>
  <si>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</si>
  <si>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</si>
  <si>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</si>
  <si>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</si>
  <si>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</si>
  <si>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</si>
  <si>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</si>
  <si>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</si>
  <si>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</si>
  <si>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</si>
  <si>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</si>
  <si>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</si>
  <si>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</si>
  <si>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</si>
  <si>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</si>
  <si>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</si>
  <si>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</si>
  <si>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</si>
  <si>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</si>
  <si>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</si>
  <si>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</si>
  <si>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</si>
  <si>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</si>
  <si>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</si>
  <si>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</si>
  <si>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</si>
  <si>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</si>
  <si>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</si>
  <si>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</si>
  <si>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</si>
  <si>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</si>
  <si>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</si>
  <si>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</si>
  <si>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</si>
  <si>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</si>
  <si>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</si>
  <si>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</si>
  <si>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</si>
  <si>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</si>
  <si>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</si>
  <si>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</si>
  <si>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</si>
  <si>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</si>
  <si>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</si>
  <si>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</si>
  <si>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</si>
  <si>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</si>
  <si>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</si>
  <si>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</si>
  <si>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</si>
  <si>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</si>
  <si>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</si>
  <si>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</si>
  <si>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</si>
  <si>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</si>
  <si>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</si>
  <si>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</si>
  <si>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</si>
  <si>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</si>
  <si>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</si>
  <si>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</si>
  <si>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</si>
  <si>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</si>
  <si>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</si>
  <si>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</si>
  <si>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</si>
  <si>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</si>
  <si>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</si>
  <si>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</si>
  <si>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</si>
  <si>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</si>
  <si>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</si>
  <si>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</si>
  <si>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</si>
  <si>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</si>
  <si>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</si>
  <si>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</si>
  <si>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</si>
  <si>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</si>
  <si>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</si>
  <si>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</si>
  <si>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</si>
  <si>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</si>
  <si>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</si>
  <si>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</si>
  <si>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</si>
  <si>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</si>
  <si>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</si>
  <si>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</si>
  <si>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</si>
  <si>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</si>
  <si>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</si>
  <si>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</si>
  <si>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</si>
  <si>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</si>
  <si>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</si>
  <si>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</si>
  <si>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</si>
  <si>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</si>
  <si>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</si>
  <si>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</si>
  <si>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</si>
  <si>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</si>
  <si>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</si>
  <si>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</si>
  <si>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</si>
  <si>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</si>
  <si>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</si>
  <si>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</si>
  <si>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</si>
  <si>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</si>
  <si>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</si>
  <si>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</si>
  <si>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</si>
  <si>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</si>
  <si>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</si>
  <si>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</si>
  <si>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</si>
  <si>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</si>
  <si>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</si>
  <si>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</si>
  <si>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</si>
  <si>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</si>
  <si>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</si>
  <si>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</si>
  <si>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</si>
  <si>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</si>
  <si>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</si>
  <si>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</si>
  <si>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</si>
  <si>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</si>
  <si>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</si>
  <si>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</si>
  <si>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</si>
  <si>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</si>
  <si>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</si>
  <si>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</si>
  <si>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</si>
  <si>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</si>
  <si>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</si>
  <si>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</si>
  <si>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PCM-20251117-00001189</t>
  </si>
  <si>
    <t xml:space="preserve">60 min </t>
  </si>
  <si>
    <t>PCM-20251117-00001149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</si>
  <si>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</si>
  <si>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</si>
  <si>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</si>
  <si>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</si>
  <si>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</si>
  <si>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</si>
  <si>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</si>
  <si>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</si>
  <si>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</si>
  <si>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</si>
  <si>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</si>
  <si>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</si>
  <si>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</si>
  <si>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</si>
  <si>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</si>
  <si>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</si>
  <si>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</si>
  <si>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</si>
  <si>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</si>
  <si>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</si>
  <si>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</si>
  <si>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</si>
  <si>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</si>
  <si>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</si>
  <si>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</si>
  <si>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</si>
  <si>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</si>
  <si>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</si>
  <si>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</si>
  <si>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</si>
  <si>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</si>
  <si>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</si>
  <si>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</si>
  <si>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</si>
  <si>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</si>
  <si>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</si>
  <si>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</si>
  <si>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</si>
  <si>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</si>
  <si>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</si>
  <si>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</si>
  <si>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</si>
  <si>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</si>
  <si>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</si>
  <si>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</si>
  <si>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</si>
  <si>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</si>
  <si>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</si>
  <si>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</si>
  <si>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</si>
  <si>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</si>
  <si>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</si>
  <si>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</si>
  <si>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</si>
  <si>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</si>
  <si>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</si>
  <si>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</si>
  <si>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</si>
  <si>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</si>
  <si>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</si>
  <si>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</si>
  <si>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</si>
  <si>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</si>
  <si>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</si>
  <si>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</si>
  <si>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</si>
  <si>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</si>
  <si>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</si>
  <si>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</si>
  <si>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</si>
  <si>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</si>
  <si>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</si>
  <si>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</si>
  <si>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</si>
  <si>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</si>
  <si>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</si>
  <si>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</si>
  <si>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</si>
  <si>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</si>
  <si>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</si>
  <si>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</si>
  <si>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</si>
  <si>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</si>
  <si>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</si>
  <si>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</si>
  <si>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</si>
  <si>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TT-20251117-00828 / no PCM</t>
  </si>
  <si>
    <t>team at site connecte PG / 5G switch off due to load issue</t>
  </si>
  <si>
    <t>PCM-20251117-00001192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</si>
  <si>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</si>
  <si>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</si>
  <si>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</si>
  <si>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</si>
  <si>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</si>
  <si>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</si>
  <si>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</si>
  <si>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</si>
  <si>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</si>
  <si>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</si>
  <si>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</si>
  <si>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</si>
  <si>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</si>
  <si>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team at site TS</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</si>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</sst>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E8F9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000000"/>
      </right>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165" fontId="24" fillId="9" borderId="8" xfId="0" applyNumberFormat="1" applyFont="1" applyFill="1" applyBorder="1" applyAlignment="1">
      <alignment horizontal="center" vertical="center" wrapText="1"/>
    </xf>
    <xf numFmtId="0" fontId="24" fillId="20" borderId="0" xfId="0" applyFont="1" applyFill="1" applyAlignment="1">
      <alignment horizontal="center" wrapText="1"/>
    </xf>
    <xf numFmtId="0" fontId="24" fillId="20" borderId="18" xfId="0" applyFont="1" applyFill="1" applyBorder="1" applyAlignment="1">
      <alignment horizontal="center"/>
    </xf>
    <xf numFmtId="0" fontId="20" fillId="20" borderId="8" xfId="0" applyFont="1" applyFill="1" applyBorder="1" applyAlignment="1">
      <alignment horizontal="center" wrapText="1"/>
    </xf>
    <xf numFmtId="0" fontId="20" fillId="20" borderId="8" xfId="0" applyFont="1" applyFill="1" applyBorder="1" applyAlignment="1">
      <alignment horizontal="center"/>
    </xf>
    <xf numFmtId="164" fontId="26" fillId="10" borderId="10" xfId="0" applyNumberFormat="1" applyFont="1" applyFill="1" applyBorder="1" applyAlignment="1">
      <alignment horizontal="center" vertical="center"/>
    </xf>
    <xf numFmtId="0" fontId="24"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0" totalsRowShown="0" headerRowDxfId="15" dataDxfId="14" headerRowBorderDxfId="12" tableBorderDxfId="13">
  <autoFilter ref="A1:L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tabSelected="1" workbookViewId="0">
      <selection activeCell="E4" sqref="E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315.62591180555319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4</v>
      </c>
      <c r="D3" s="129" t="s">
        <v>9771</v>
      </c>
      <c r="E3" s="130" t="s">
        <v>39021</v>
      </c>
      <c r="F3" s="127">
        <v>45978.558506944442</v>
      </c>
      <c r="G3" s="131">
        <f ca="1">IFERROR(NOW()-F3,"")</f>
        <v>1.583078703697538E-2</v>
      </c>
      <c r="H3" s="127">
        <v>45978.540821759256</v>
      </c>
      <c r="I3" s="129" t="str">
        <f>IFERROR(VLOOKUP(D3,DB!A:F,6,0),"")</f>
        <v>SCECO</v>
      </c>
      <c r="J3" s="129" t="str">
        <f>IFERROR(VLOOKUP(D3,DB!A:G,7,0),"")</f>
        <v>Dead</v>
      </c>
      <c r="K3" s="132" t="s">
        <v>39024</v>
      </c>
      <c r="L3" s="133" t="str">
        <f>IFERROR(VLOOKUP(D3,DB!A:I,9,0),"")</f>
        <v>Latis</v>
      </c>
    </row>
    <row r="4" spans="1:15" ht="15" customHeight="1">
      <c r="A4" s="128" t="s">
        <v>39025</v>
      </c>
      <c r="B4" s="129" t="str">
        <f>IFERROR(VLOOKUP(D4,DB!A:K,11,0),"")</f>
        <v>R1</v>
      </c>
      <c r="C4" s="129">
        <v>1</v>
      </c>
      <c r="D4" s="129" t="s">
        <v>14285</v>
      </c>
      <c r="E4" s="130" t="s">
        <v>39021</v>
      </c>
      <c r="F4" s="127"/>
      <c r="G4" s="131">
        <f ca="1">IFERROR(NOW()-F4,"")</f>
        <v>45978.574337731479</v>
      </c>
      <c r="H4" s="127"/>
      <c r="I4" s="129" t="str">
        <f>IFERROR(VLOOKUP(D4,DB!A:F,6,0),"")</f>
        <v>Generator-SG</v>
      </c>
      <c r="J4" s="129" t="str">
        <f>IFERROR(VLOOKUP(D4,DB!A:G,7,0),"")</f>
        <v>Vandalized</v>
      </c>
      <c r="K4" s="132"/>
      <c r="L4" s="133" t="str">
        <f>IFERROR(VLOOKUP(D4,DB!A:I,9,0),"")</f>
        <v>Latis</v>
      </c>
    </row>
    <row r="5" spans="1:15" ht="15" customHeight="1">
      <c r="A5" s="128"/>
      <c r="B5" s="129" t="str">
        <f>IFERROR(VLOOKUP(D5,DB!A:K,11,0),"")</f>
        <v/>
      </c>
      <c r="C5" s="129"/>
      <c r="D5" s="129"/>
      <c r="E5" s="130"/>
      <c r="F5" s="127"/>
      <c r="G5" s="131">
        <f ca="1">IFERROR(NOW()-F5,"")</f>
        <v>45978.574337731479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45978.574337731479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45978.574337731479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45978.574337731479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45978.574337731479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45978.574337731479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45978.574337731479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45978.574337731479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45978.574337731479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45978.574337731479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45978.574337731479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45978.574337731479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45978.574337731479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45978.574337731479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45978.574337731479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45978.574337731479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45978.574337731479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45978.574337731479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45978.574337731479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45978.574337731479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45978.574337731479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45978.574337731479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45978.574337731479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45978.574337731479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45978.574337731479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45978.574337731479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45978.574337731479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45978.574337731479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45978.574337731479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45978.574337731479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45978.574337731479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45978.574337731479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45978.574337731479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45978.574337731479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45978.574337731479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45978.574337731479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45978.574337731479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45978.574337731479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45978.574337731479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45978.574337731479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45978.574337731479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45978.574337731479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45978.574337731479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45978.574337731479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45978.574337731479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45978.574337731479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45978.574337731479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45978.574337731479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45978.574337731479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45978.574337731479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45978.574337731479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45978.574337731479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45978.574337731479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45978.574337731479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45978.574337731479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45978.574337731479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45978.574337731479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45978.574337731479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45978.574337731479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45978.574337731479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45978.574337731479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45978.574337731479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45978.574337731479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45978.574337731479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45978.574337731479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45978.574337731479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45978.574337731479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45978.574337731479</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45978.574337731479</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45978.574337731479</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EB384CE2-D031-485E-9DBE-2A5075B2B00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5"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153.57449976851785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22777</v>
      </c>
      <c r="E4" s="102" t="s">
        <v>39021</v>
      </c>
      <c r="F4" s="134">
        <v>45976.436342592591</v>
      </c>
      <c r="G4" s="104">
        <f ca="1">IFERROR(NOW()-F4,"-")</f>
        <v>2.1379951388880727</v>
      </c>
      <c r="H4" s="103">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25138</v>
      </c>
      <c r="E5" s="102" t="s">
        <v>39021</v>
      </c>
      <c r="F5" s="103"/>
      <c r="G5" s="104">
        <f ca="1">IFERROR(NOW()-F5,"-")</f>
        <v>45978.574337731479</v>
      </c>
      <c r="H5" s="103">
        <v>45978.539606481485</v>
      </c>
      <c r="I5" s="18" t="str">
        <f>IFERROR(VLOOKUP(D5,DB!A:F,6,0),"")</f>
        <v>Generator-SG</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45978.574337731479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45978.574337731479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45978.574337731479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45978.574337731479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45978.574337731479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45978.574337731479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45978.574337731479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45978.574337731479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45978.574337731479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45978.574337731479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45978.574337731479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45978.574337731479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45978.574337731479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45978.574337731479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45978.574337731479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45978.574337731479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45978.574337731479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45978.574337731479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45978.574337731479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45978.574337731479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45978.574337731479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45978.574337731479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45978.574337731479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45978.574337731479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45978.574337731479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45978.574337731479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45978.574337731479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45978.574337731479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45978.574337731479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45978.574337731479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45978.574337731479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45978.574337731479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45978.574337731479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45978.574337731479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45978.574337731479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45978.574337731479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45978.574337731479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45978.574337731479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45978.574337731479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45978.574337731479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45978.574337731479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45978.574337731479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45978.574337731479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45978.574337731479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45978.574337731479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45978.574337731479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45978.574337731479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45978.574337731479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45978.574337731479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45978.574337731479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45978.574337731479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45978.574337731479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45978.574337731479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45978.574337731479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45978.574337731479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45978.574337731479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45978.574337731479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45978.574337731479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45978.574337731479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45978.574337731479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45978.574337731479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45978.574337731479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45978.574337731479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45978.574337731479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45978.574337731479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45978.574337731479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45978.574337731479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45978.574337731479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45978.574337731479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45978.574337731479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45978.574337731479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45978.574337731479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45978.574337731479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45978.574337731479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45978.574337731479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45978.574337731479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45978.574337731479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45978.574337731479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45978.574337731479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45978.574337731479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45978.574337731479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45978.574337731479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45978.574337731479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45978.574337731479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45978.574337731479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45978.574337731479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45978.574337731479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45978.574337731479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45978.574337731479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45978.574337731479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45978.574337731479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45978.574337731479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45978.574337731479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45978.574337731479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45978.574337731479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45978.574337731479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45978.574337731479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45978.574337731479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45978.574337731479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45978.574337731479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45978.574337731479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45978.574337731479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45978.574337731479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45978.574337731479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45978.574337731479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45978.574337731479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45978.574337731479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45978.574337731479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45978.574337731479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45978.574337731479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45978.574337731479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45978.574337731479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45978.574337731479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45978.574337731479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45978.574337731479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45978.574337731479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45978.574337731479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45978.574337731479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45978.574337731479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45978.574337731479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45978.574337731479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45978.574337731479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45978.574337731479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45978.574337731479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45978.574337731479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45978.574337731479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45978.574337731479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45978.574337731479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45978.574337731479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45978.574337731479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45978.574337731479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45978.574337731479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45978.574337731479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45978.574337731479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45978.574337731479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45978.574337731479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45978.574337731479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45978.574337731479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45978.574337731479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45978.574337731479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45978.574337731479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45978.574337731479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45978.574337731479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45978.574337731479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45978.574337731479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45978.574337731479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45978.574337731479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45978.574337731479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45978.574337731479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45978.574337731479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45978.574337731479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45978.574337731479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45978.574337731479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45978.574337731479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45978.574337731479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45978.574337731479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45978.574337731479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45978.574337731479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45978.574337731479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45978.574337731479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45978.574337731479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45978.574337731479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45978.574337731479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45978.574337731479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45978.574337731479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45978.574337731479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45978.574337731479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45978.574337731479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45978.574337731479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45978.574337731479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45978.574337731479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45978.574337731479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45978.574337731479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45978.574337731479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45978.574337731479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45978.574337731479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45978.574337731479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45978.574337731479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45978.574337731479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45978.574337731479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45978.574337731479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45978.574337731479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45978.574337731479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45978.574337731479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45978.574337731479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45978.574337731479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45978.574337731479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45978.574337731479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45978.574337731479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45978.574337731479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45978.574337731479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45978.574337731479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45978.574337731479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45978.574337731479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45978.574337731479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45978.574337731479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45978.574337731479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45978.574337731479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45978.574337731479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45978.574337731479</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45978.574337731479</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45978.574337731479</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45978.574337731479</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45978.574337731479</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row r="210" spans="1:88" ht="31.5" customHeight="1">
      <c r="A210" s="101"/>
      <c r="B210" s="18" t="str">
        <f>IFERROR(VLOOKUP(D210,DB!A:K,11,0),"")</f>
        <v/>
      </c>
      <c r="C210" s="18"/>
      <c r="D210" s="18"/>
      <c r="E210" s="102"/>
      <c r="F210" s="103"/>
      <c r="G210" s="104">
        <f ca="1">IFERROR(NOW()-F210,"-")</f>
        <v>45978.574337731479</v>
      </c>
      <c r="H210" s="103"/>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99"/>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45" t="s">
        <v>39016</v>
      </c>
      <c r="I1" s="146" t="s">
        <v>39017</v>
      </c>
      <c r="J1" s="146" t="s">
        <v>39018</v>
      </c>
      <c r="K1" s="60" t="s">
        <v>39019</v>
      </c>
      <c r="L1" s="27" t="s">
        <v>8</v>
      </c>
      <c r="M1" s="28"/>
    </row>
    <row r="2" spans="1:13" s="98" customFormat="1" ht="15" customHeight="1">
      <c r="A2" s="85" t="s">
        <v>39112</v>
      </c>
      <c r="B2" s="61" t="str">
        <f>IFERROR(VLOOKUP(D2,DB!A:K,11,0),"")</f>
        <v>R3</v>
      </c>
      <c r="C2" s="61">
        <v>1</v>
      </c>
      <c r="D2" s="61" t="s">
        <v>20070</v>
      </c>
      <c r="E2" s="61" t="s">
        <v>39021</v>
      </c>
      <c r="F2" s="138"/>
      <c r="G2" s="143">
        <f ca="1">IFERROR(NOW()-F2,"-")</f>
        <v>45978.574337731479</v>
      </c>
      <c r="H2" s="138">
        <v>45978.49459490741</v>
      </c>
      <c r="I2" s="85" t="str">
        <f>IFERROR(VLOOKUP(D2,DB!A:F,6,0),"")</f>
        <v>SCECO</v>
      </c>
      <c r="J2" s="61" t="str">
        <f>IFERROR(VLOOKUP(D2,DB!A:G,7,0),"")</f>
        <v>Weak</v>
      </c>
      <c r="K2" s="144" t="s">
        <v>39113</v>
      </c>
      <c r="L2" s="137" t="str">
        <f>IFERROR(VLOOKUP(D2,DB!A:I,9,0),"")</f>
        <v>Latis</v>
      </c>
    </row>
    <row r="3" spans="1:13" ht="15" customHeight="1">
      <c r="A3" s="85" t="s">
        <v>39114</v>
      </c>
      <c r="B3" s="85" t="s">
        <v>89</v>
      </c>
      <c r="C3" s="85">
        <v>1</v>
      </c>
      <c r="D3" s="85" t="s">
        <v>19393</v>
      </c>
      <c r="E3" s="85" t="s">
        <v>39021</v>
      </c>
      <c r="F3" s="138">
        <v>45978.559201388889</v>
      </c>
      <c r="G3" s="143">
        <v>4.5717592592592589E-3</v>
      </c>
      <c r="H3" s="138">
        <v>45978.554155092592</v>
      </c>
      <c r="I3" s="141" t="s">
        <v>22</v>
      </c>
      <c r="J3" s="142" t="s">
        <v>60</v>
      </c>
      <c r="K3" s="139"/>
      <c r="L3" s="140" t="s">
        <v>8145</v>
      </c>
    </row>
    <row r="4" spans="1:13" ht="15" customHeight="1">
      <c r="A4" s="19"/>
      <c r="B4" s="61" t="str">
        <f>IFERROR(VLOOKUP(D4,DB!A:K,11,0),"")</f>
        <v/>
      </c>
      <c r="C4" s="18"/>
      <c r="D4" s="18"/>
      <c r="E4" s="18"/>
      <c r="F4" s="20"/>
      <c r="G4" s="21">
        <f t="shared" ref="G3:G16" ca="1" si="0">IFERROR(NOW()-F4,"-")</f>
        <v>45978.574337731479</v>
      </c>
      <c r="H4" s="147"/>
      <c r="I4" s="148" t="str">
        <f>IFERROR(VLOOKUP(D4,DB!A:F,6,0),"")</f>
        <v/>
      </c>
      <c r="J4" s="149" t="str">
        <f>IFERROR(VLOOKUP(D4,DB!A:G,7,0),"")</f>
        <v/>
      </c>
      <c r="K4" s="45"/>
      <c r="L4" s="23" t="str">
        <f>IFERROR(VLOOKUP(D4,DB!A:I,9,0),"")</f>
        <v/>
      </c>
    </row>
    <row r="5" spans="1:13" ht="15" customHeight="1">
      <c r="A5" s="19"/>
      <c r="B5" s="61" t="str">
        <f>IFERROR(VLOOKUP(D5,DB!A:K,11,0),"")</f>
        <v/>
      </c>
      <c r="C5" s="18"/>
      <c r="D5" s="18"/>
      <c r="E5" s="18"/>
      <c r="F5" s="20"/>
      <c r="G5" s="21">
        <f t="shared" ca="1" si="0"/>
        <v>45978.574337731479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45978.574337731479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45978.574337731479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45978.574337731479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45978.574337731479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45978.574337731479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45978.574337731479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45978.574337731479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45978.574337731479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45978.574337731479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45978.574337731479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45978.574337731479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45978.574337731479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45978.574337731479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45978.574337731479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45978.574337731479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45978.574337731479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45978.574337731479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45978.574337731479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45978.574337731479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45978.574337731479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45978.574337731479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45978.574337731479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45978.574337731479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45978.574337731479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45978.574337731479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45978.574337731479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45978.574337731479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45978.574337731479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45978.574337731479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45978.574337731479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45978.574337731479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45978.574337731479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45978.574337731479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45978.574337731479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45978.574337731479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45978.574337731479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45978.574337731479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45978.574337731479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45978.574337731479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45978.574337731479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45978.574337731479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45978.574337731479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45978.574337731479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45978.574337731479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45978.574337731479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45978.574337731479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45978.574337731479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45978.574337731479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45978.574337731479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45978.574337731479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45978.574337731479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45978.574337731479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45978.574337731479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45978.574337731479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45978.574337731479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45978.574337731479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45978.574337731479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45978.574337731479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45978.574337731479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45978.574337731479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45978.574337731479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45978.574337731479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45978.574337731479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45978.574337731479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45978.574337731479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45978.574337731479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45978.574337731479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45978.574337731479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45978.574337731479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45978.574337731479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45978.574337731479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45978.574337731479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45978.574337731479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45978.574337731479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45978.574337731479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45978.574337731479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45978.574337731479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45978.574337731479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45978.574337731479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45978.574337731479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45978.574337731479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45978.574337731479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45978.574337731479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45978.574337731479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45978.574337731479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45978.574337731479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45978.574337731479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45978.574337731479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45978.574337731479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45978.574337731479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45978.574337731479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45978.574337731479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45978.574337731479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45978.574337731479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45978.574337731479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45978.574337731479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45978.574337731479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45978.574337731479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45978.574337731479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45978.574337731479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45978.574337731479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45978.574337731479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45978.574337731479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45978.574337731479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45978.574337731479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45978.574337731479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45978.574337731479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45978.574337731479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45978.574337731479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45978.574337731479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45978.574337731479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45978.574337731479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45978.574337731479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45978.574337731479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45978.574337731479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45978.574337731479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45978.574337731479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45978.574337731479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45978.574337731479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45978.574337731479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45978.574337731479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45978.574337731479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45978.574337731479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45978.574337731479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45978.574337731479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45978.574337731479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45978.574337731479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45978.574337731479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45978.574337731479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45978.574337731479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45978.574337731479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45978.574337731479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45978.574337731479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45978.574337731479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45978.574337731479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45978.574337731479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45978.574337731479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45978.574337731479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45978.574337731479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45978.574337731479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45978.574337731479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45978.574337731479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45978.574337731479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45978.574337731479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45978.574337731479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45978.574337731479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45978.574337731479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45978.574337731479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45978.574337731479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45978.574337731479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45978.574337731479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45978.574337731479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45978.574337731479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45978.574337731479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45978.574337731479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45978.574337731479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45978.574337731479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45978.574337731479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45978.574337731479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45978.574337731479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45978.574337731479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45978.574337731479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45978.574337731479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45978.574337731479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45978.574337731479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45978.574337731479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45978.574337731479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45978.574337731479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45978.574337731479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45978.574337731479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45978.574337731479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45978.574337731479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45978.574337731479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45978.574337731479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45978.574337731479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45978.574337731479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45978.574337731479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45978.574337731479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45978.574337731479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45978.574337731479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45978.574337731479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45978.574337731479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45978.574337731479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45978.574337731479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45978.574337731479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45978.574337731479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45978.574337731479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45978.574337731479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45978.574337731479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45978.574337731479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45978.574337731479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45978.574337731479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45978.574337731479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45978.574337731479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45978.574337731479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45978.574337731479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45978.574337731479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45978.574337731479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45978.574337731479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45978.574337731479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45978.574337731479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45978.574337731479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45978.574337731479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45978.574337731479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45978.574337731479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45978.574337731479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45978.574337731479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45978.574337731479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45978.574337731479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45978.574337731479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45978.574337731479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45978.574337731479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45978.574337731479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45978.574337731479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45978.574337731479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45978.574337731479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45978.574337731479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45978.574337731479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45978.574337731479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45978.574337731479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45978.574337731479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45978.574337731479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45978.574337731479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45978.574337731479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45978.574337731479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45978.574337731479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45978.574337731479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45978.574337731479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45978.574337731479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45978.574337731479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45978.574337731479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45978.574337731479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45978.574337731479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45978.574337731479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45978.574337731479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45978.574337731479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45978.574337731479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45978.574337731479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45978.574337731479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45978.574337731479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45978.574337731479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45978.574337731479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45978.574337731479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45978.574337731479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45978.574337731479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45978.574337731479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45978.574337731479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45978.574337731479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45978.574337731479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45978.574337731479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45978.574337731479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45978.574337731479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45978.574337731479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45978.574337731479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45978.574337731479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45978.574337731479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45978.574337731479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45978.574337731479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45978.574337731479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45978.574337731479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45978.574337731479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45978.574337731479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45978.574337731479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45978.574337731479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45978.574337731479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45978.574337731479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45978.574337731479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45978.574337731479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45978.574337731479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45978.574337731479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45978.574337731479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45978.574337731479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45978.574337731479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45978.574337731479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45978.574337731479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45978.574337731479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45978.574337731479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45978.574337731479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45978.574337731479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45978.574337731479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45978.574337731479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45978.574337731479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45978.574337731479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45978.574337731479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45978.574337731479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45978.574337731479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45978.574337731479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45978.574337731479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45978.574337731479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45978.574337731479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45978.574337731479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45978.574337731479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45978.574337731479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45978.574337731479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45978.574337731479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45978.574337731479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45978.574337731479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45978.574337731479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45978.574337731479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45978.574337731479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45978.574337731479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45978.574337731479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45978.574337731479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45978.574337731479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45978.574337731479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45978.574337731479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45978.574337731479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45978.574337731479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45978.574337731479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45978.574337731479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45978.574337731479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45978.574337731479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45978.574337731479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45978.574337731479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45978.574337731479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45978.574337731479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45978.574337731479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45978.574337731479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45978.574337731479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45978.574337731479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45978.574337731479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45978.574337731479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45978.574337731479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45978.574337731479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45978.574337731479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45978.574337731479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45978.574337731479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45978.574337731479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45978.574337731479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45978.574337731479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45978.574337731479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45978.574337731479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45978.574337731479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45978.574337731479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45978.574337731479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45978.574337731479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45978.574337731479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45978.574337731479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45978.574337731479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45978.574337731479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45978.574337731479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45978.574337731479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45978.574337731479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45978.574337731479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45978.574337731479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45978.574337731479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45978.574337731479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45978.574337731479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45978.574337731479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45978.574337731479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45978.574337731479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45978.574337731479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45978.574337731479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45978.574337731479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45978.574337731479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45978.574337731479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45978.574337731479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45978.574337731479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45978.574337731479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45978.574337731479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45978.574337731479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45978.574337731479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45978.574337731479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45978.574337731479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45978.574337731479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45978.574337731479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45978.574337731479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45978.574337731479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45978.574337731479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45978.574337731479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45978.574337731479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45978.574337731479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45978.574337731479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45978.574337731479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45978.574337731479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45978.574337731479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45978.574337731479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45978.574337731479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45978.574337731479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45978.574337731479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45978.574337731479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45978.574337731479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45978.574337731479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45978.574337731479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45978.574337731479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45978.574337731479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45978.574337731479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45978.574337731479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45978.574337731479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45978.574337731479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45978.574337731479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45978.574337731479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45978.574337731479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45978.574337731479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45978.574337731479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45978.574337731479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45978.574337731479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45978.574337731479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45978.574337731479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45978.574337731479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45978.574337731479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45978.574337731479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45978.574337731479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45978.574337731479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45978.574337731479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45978.574337731479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45978.574337731479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45978.574337731479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45978.574337731479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45978.574337731479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45978.574337731479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45978.574337731479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45978.574337731479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45978.574337731479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45978.574337731479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45978.574337731479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45978.574337731479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45978.574337731479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45978.574337731479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45978.574337731479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45978.574337731479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45978.574337731479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45978.574337731479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45978.574337731479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45978.574337731479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45978.574337731479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45978.574337731479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45978.574337731479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45978.574337731479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45978.574337731479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45978.574337731479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45978.574337731479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45978.574337731479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45978.574337731479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45978.574337731479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45978.574337731479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45978.574337731479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45978.574337731479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45978.574337731479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45978.574337731479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45978.574337731479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45978.574337731479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45978.574337731479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45978.574337731479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45978.574337731479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45978.574337731479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45978.574337731479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45978.574337731479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45978.574337731479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45978.574337731479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45978.574337731479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45978.574337731479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45978.574337731479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45978.574337731479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45978.574337731479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45978.574337731479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45978.574337731479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45978.574337731479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45978.574337731479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45978.574337731479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45978.574337731479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45978.574337731479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45978.574337731479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45978.574337731479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45978.574337731479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45978.574337731479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45978.574337731479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45978.574337731479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45978.574337731479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45978.574337731479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45978.574337731479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45978.574337731479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45978.574337731479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45978.574337731479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45978.574337731479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45978.574337731479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45978.574337731479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45978.574337731479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45978.574337731479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45978.574337731479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45978.574337731479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45978.574337731479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45978.574337731479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45978.574337731479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45978.574337731479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45978.574337731479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45978.574337731479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45978.574337731479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45978.574337731479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45978.574337731479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45978.574337731479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45978.574337731479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45978.574337731479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45978.574337731479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45978.574337731479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45978.574337731479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45978.574337731479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45978.574337731479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45978.574337731479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45978.574337731479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45978.574337731479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45978.574337731479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45978.574337731479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45978.574337731479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45978.574337731479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45978.574337731479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45978.574337731479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45978.574337731479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45978.574337731479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45978.574337731479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45978.574337731479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45978.574337731479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45978.574337731479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45978.574337731479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45978.574337731479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45978.574337731479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45978.574337731479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45978.574337731479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45978.574337731479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45978.574337731479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45978.574337731479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45978.574337731479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45978.574337731479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45978.574337731479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45978.574337731479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45978.574337731479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45978.574337731479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45978.574337731479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45978.574337731479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45978.574337731479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45978.574337731479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45978.574337731479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45978.574337731479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45978.574337731479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45978.574337731479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45978.574337731479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45978.574337731479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45978.574337731479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45978.574337731479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45978.574337731479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45978.574337731479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45978.574337731479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45978.574337731479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45978.574337731479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45978.574337731479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45978.574337731479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45978.574337731479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45978.574337731479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45978.574337731479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45978.574337731479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45978.574337731479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45978.574337731479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45978.574337731479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45978.574337731479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45978.574337731479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45978.574337731479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45978.574337731479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45978.574337731479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45978.574337731479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45978.574337731479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45978.574337731479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45978.574337731479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45978.574337731479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45978.574337731479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45978.574337731479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45978.574337731479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45978.574337731479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45978.574337731479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45978.574337731479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45978.574337731479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45978.574337731479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45978.574337731479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45978.574337731479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45978.574337731479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45978.574337731479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45978.574337731479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45978.574337731479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45978.574337731479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45978.574337731479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45978.574337731479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45978.574337731479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45978.574337731479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45978.574337731479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45978.574337731479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45978.574337731479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45978.574337731479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45978.574337731479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45978.574337731479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45978.574337731479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45978.574337731479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45978.574337731479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45978.574337731479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45978.574337731479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45978.574337731479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45978.574337731479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45978.574337731479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45978.574337731479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45978.574337731479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45978.574337731479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45978.574337731479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45978.574337731479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45978.574337731479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45978.574337731479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45978.574337731479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45978.574337731479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45978.574337731479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45978.574337731479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45978.574337731479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45978.574337731479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45978.574337731479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45978.574337731479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45978.574337731479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45978.574337731479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45978.574337731479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45978.574337731479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45978.574337731479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45978.574337731479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45978.574337731479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45978.574337731479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45978.574337731479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45978.574337731479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45978.574337731479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45978.574337731479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45978.574337731479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45978.574337731479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45978.574337731479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45978.574337731479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45978.574337731479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45978.574337731479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45978.574337731479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45978.574337731479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45978.574337731479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45978.574337731479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45978.574337731479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45978.574337731479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45978.574337731479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45978.574337731479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45978.574337731479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45978.574337731479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45978.574337731479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45978.574337731479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45978.574337731479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45978.574337731479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45978.574337731479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45978.574337731479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45978.574337731479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45978.574337731479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45978.574337731479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45978.574337731479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45978.574337731479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45978.574337731479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45978.574337731479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45978.574337731479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45978.574337731479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45978.574337731479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45978.574337731479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45978.574337731479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45978.574337731479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45978.574337731479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45978.574337731479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45978.574337731479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45978.574337731479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45978.574337731479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45978.574337731479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45978.574337731479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45978.574337731479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45978.574337731479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45978.574337731479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45978.574337731479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45978.574337731479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45978.574337731479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45978.574337731479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45978.574337731479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45978.574337731479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45978.574337731479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45978.574337731479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45978.574337731479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45978.574337731479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45978.574337731479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45978.574337731479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45978.574337731479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45978.574337731479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45978.574337731479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45978.574337731479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45978.574337731479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45978.574337731479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45978.574337731479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45978.574337731479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45978.574337731479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45978.574337731479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45978.574337731479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45978.574337731479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45978.574337731479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45978.574337731479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45978.574337731479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45978.574337731479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45978.574337731479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45978.574337731479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45978.574337731479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45978.574337731479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45978.574337731479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45978.574337731479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45978.574337731479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45978.574337731479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45978.574337731479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45978.574337731479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45978.574337731479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45978.574337731479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45978.574337731479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45978.574337731479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45978.574337731479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45978.574337731479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45978.574337731479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45978.574337731479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45978.574337731479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45978.574337731479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45978.574337731479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45978.574337731479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45978.574337731479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45978.574337731479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45978.574337731479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45978.574337731479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45978.574337731479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45978.574337731479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45978.574337731479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45978.574337731479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45978.574337731479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45978.574337731479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45978.574337731479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45978.574337731479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45978.574337731479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45978.574337731479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45978.574337731479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45978.574337731479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45978.574337731479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45978.574337731479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45978.574337731479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45978.574337731479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45978.574337731479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45978.574337731479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45978.574337731479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45978.574337731479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45978.574337731479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45978.574337731479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45978.574337731479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45978.574337731479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45978.574337731479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45978.574337731479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45978.574337731479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45978.574337731479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45978.574337731479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45978.574337731479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45978.574337731479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45978.574337731479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45978.574337731479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45978.574337731479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45978.574337731479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45978.574337731479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45978.574337731479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45978.574337731479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45978.574337731479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45978.574337731479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45978.574337731479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45978.574337731479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45978.574337731479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45978.574337731479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45978.574337731479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45978.574337731479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45978.574337731479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45978.574337731479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45978.574337731479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45978.574337731479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45978.574337731479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45978.574337731479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45978.574337731479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45978.574337731479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45978.574337731479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45978.574337731479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45978.574337731479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45978.574337731479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45978.574337731479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45978.574337731479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45978.574337731479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45978.574337731479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45978.574337731479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45978.574337731479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45978.574337731479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45978.574337731479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45978.574337731479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45978.574337731479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45978.574337731479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45978.574337731479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45978.574337731479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45978.574337731479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45978.574337731479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45978.574337731479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45978.574337731479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45978.574337731479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45978.574337731479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45978.574337731479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45978.574337731479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45978.574337731479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45978.574337731479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45978.574337731479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45978.574337731479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45978.574337731479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45978.574337731479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45978.574337731479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45978.574337731479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45978.574337731479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45978.574337731479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45978.574337731479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45978.574337731479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45978.574337731479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45978.574337731479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45978.574337731479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45978.574337731479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45978.574337731479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45978.574337731479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45978.574337731479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45978.574337731479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45978.574337731479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45978.574337731479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45978.574337731479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45978.574337731479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45978.574337731479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45978.574337731479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45978.574337731479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45978.574337731479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45978.574337731479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45978.574337731479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45978.574337731479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45978.574337731479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45978.574337731479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45978.574337731479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45978.574337731479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45978.574337731479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45978.574337731479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45978.574337731479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45978.574337731479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45978.574337731479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45978.574337731479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45978.574337731479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45978.574337731479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45978.574337731479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45978.574337731479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45978.574337731479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45978.574337731479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45978.574337731479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45978.574337731479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45978.574337731479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45978.574337731479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45978.574337731479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45978.574337731479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45978.574337731479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45978.574337731479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45978.574337731479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45978.574337731479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45978.574337731479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45978.574337731479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45978.574337731479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45978.574337731479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45978.574337731479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45978.574337731479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45978.574337731479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45978.574337731479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45978.574337731479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45978.574337731479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45978.574337731479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45978.574337731479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45978.574337731479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45978.574337731479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45978.574337731479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45978.574337731479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45978.574337731479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45978.574337731479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45978.574337731479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45978.574337731479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45978.574337731479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45978.574337731479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45978.574337731479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45978.574337731479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45978.574337731479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45978.574337731479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45978.574337731479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45978.574337731479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45978.574337731479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45978.574337731479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45978.574337731479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45978.574337731479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45978.574337731479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45978.574337731479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45978.574337731479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45978.574337731479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45978.574337731479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45978.574337731479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45978.574337731479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45978.574337731479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45978.574337731479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45978.574337731479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45978.574337731479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45978.574337731479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45978.574337731479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45978.574337731479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45978.574337731479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45978.574337731479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45978.574337731479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45978.574337731479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45978.574337731479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45978.574337731479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45978.574337731479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45978.574337731479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45978.574337731479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45978.574337731479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45978.574337731479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45978.574337731479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45978.574337731479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45978.574337731479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45978.574337731479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45978.574337731479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45978.574337731479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45978.574337731479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45978.574337731479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45978.574337731479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45978.574337731479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45978.574337731479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45978.574337731479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45978.574337731479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45978.574337731479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45978.574337731479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45978.574337731479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45978.574337731479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45978.574337731479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45978.574337731479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45978.574337731479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45978.574337731479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45978.574337731479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45978.574337731479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45978.574337731479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45978.574337731479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45978.574337731479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45978.574337731479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45978.574337731479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45978.574337731479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45978.574337731479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45978.574337731479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45978.574337731479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45978.574337731479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45978.574337731479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45978.574337731479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45978.574337731479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45978.574337731479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45978.574337731479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45978.574337731479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45978.574337731479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45978.574337731479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45978.574337731479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45978.574337731479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45978.574337731479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45978.574337731479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45978.574337731479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45978.574337731479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45978.574337731479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45978.574337731479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45978.574337731479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45978.574337731479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45978.574337731479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45978.574337731479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45978.574337731479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45978.574337731479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45978.574337731479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45978.574337731479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45978.574337731479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45978.574337731479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45978.574337731479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45978.574337731479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45978.574337731479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45978.574337731479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45978.574337731479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45978.574337731479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45978.574337731479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45978.574337731479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45978.574337731479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45978.574337731479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45978.574337731479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45978.574337731479</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 E4: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275.09362013888313</v>
      </c>
      <c r="H2" s="95">
        <v>45703.474768518521</v>
      </c>
      <c r="I2" s="95" t="str">
        <f>IFERROR(VLOOKUP(D2,DB!A:F,6,0),"")</f>
        <v>SCECO</v>
      </c>
      <c r="J2" s="95" t="str">
        <f>IFERROR(VLOOKUP(D2,DB!A:G,7,0),"")</f>
        <v>Dead</v>
      </c>
      <c r="K2" s="97" t="s">
        <v>39116</v>
      </c>
      <c r="L2" s="91" t="str">
        <f>IFERROR(VLOOKUP(D2,DB!A:I,9,0),"")</f>
        <v>Latis</v>
      </c>
    </row>
    <row r="3" spans="1:16" ht="29.25" customHeight="1">
      <c r="A3" s="113" t="s">
        <v>39117</v>
      </c>
      <c r="B3" s="113" t="str">
        <f>IFERROR(VLOOKUP(D3,DB!A:K,11,0),"")</f>
        <v>R4</v>
      </c>
      <c r="C3" s="93">
        <v>1</v>
      </c>
      <c r="D3" s="91" t="s">
        <v>36108</v>
      </c>
      <c r="E3" s="94" t="s">
        <v>39021</v>
      </c>
      <c r="F3" s="95">
        <v>45978.515497685185</v>
      </c>
      <c r="G3" s="96">
        <f ca="1">IFERROR(NOW()-F3,"")</f>
        <v>5.8840046294790227E-2</v>
      </c>
      <c r="H3" s="95">
        <v>45978.208923611113</v>
      </c>
      <c r="I3" s="113" t="str">
        <f>IFERROR(VLOOKUP(D3,DB!A:F,6,0),"")</f>
        <v>SCECO</v>
      </c>
      <c r="J3" s="113" t="str">
        <f>IFERROR(VLOOKUP(D3,DB!A:G,7,0),"")</f>
        <v>Dead</v>
      </c>
      <c r="K3" s="97" t="s">
        <v>39118</v>
      </c>
      <c r="L3" s="91" t="str">
        <f>IFERROR(VLOOKUP(D3,DB!A:I,9,0),"")</f>
        <v>Latis</v>
      </c>
    </row>
    <row r="4" spans="1:16" ht="15" customHeight="1">
      <c r="A4" s="113"/>
      <c r="B4" s="113" t="str">
        <f>IFERROR(VLOOKUP(D4,DB!A:K,11,0),"")</f>
        <v/>
      </c>
      <c r="C4" s="93"/>
      <c r="D4" s="91"/>
      <c r="E4" s="94"/>
      <c r="F4" s="95"/>
      <c r="G4" s="96">
        <f ca="1">IFERROR(NOW()-F4,"")</f>
        <v>45978.574337731479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45978.574337731479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45978.574337731479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45978.574337731479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45978.574337731479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45978.574337731479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45978.574337731479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45978.574337731479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45978.574337731479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45978.574337731479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45978.574337731479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45978.574337731479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45978.574337731479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45978.574337731479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45978.574337731479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45978.574337731479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45978.574337731479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45978.574337731479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45978.574337731479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45978.574337731479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45978.574337731479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45978.574337731479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45978.574337731479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45978.574337731479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45978.574337731479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45978.574337731479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45978.574337731479</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86.742277546291007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39103</v>
      </c>
      <c r="F3" s="38">
        <v>45926.188877314817</v>
      </c>
      <c r="G3" s="108">
        <f t="shared" ref="G3" ca="1" si="0">IFERROR(NOW()-F3,"")</f>
        <v>52.385460416662681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39103</v>
      </c>
      <c r="F4" s="110">
        <v>45948.661111111112</v>
      </c>
      <c r="G4" s="111">
        <f t="shared" ref="G4" ca="1" si="1">IFERROR(NOW()-F4,"")</f>
        <v>29.913226620366913</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6">
        <v>45977.514803240738</v>
      </c>
      <c r="G5" s="111">
        <f t="shared" ref="G5:G9" ca="1" si="2">IFERROR(NOW()-F5,"")</f>
        <v>1.0595344907414983</v>
      </c>
      <c r="H5" s="136">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09">
        <f t="shared" ca="1" si="2"/>
        <v>45978.574337731479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45978.574337731479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45978.574337731479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2"/>
        <v>45978.574337731479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ref="G10:G73" ca="1" si="3">IFERROR(NOW()-F10,"")</f>
        <v>45978.574337731479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45978.574337731479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45978.574337731479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45978.574337731479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45978.574337731479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45978.574337731479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45978.574337731479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45978.574337731479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45978.574337731479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45978.574337731479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45978.574337731479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45978.574337731479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45978.574337731479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45978.574337731479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45978.574337731479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45978.574337731479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45978.574337731479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45978.574337731479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45978.574337731479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45978.574337731479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45978.574337731479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45978.574337731479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45978.574337731479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45978.574337731479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45978.574337731479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45978.574337731479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45978.574337731479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45978.574337731479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45978.574337731479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45978.574337731479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45978.574337731479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45978.574337731479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45978.574337731479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45978.574337731479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45978.574337731479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45978.574337731479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45978.574337731479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45978.574337731479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45978.574337731479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45978.574337731479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45978.574337731479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45978.574337731479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45978.574337731479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45978.574337731479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45978.574337731479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45978.574337731479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45978.574337731479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45978.574337731479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45978.574337731479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45978.574337731479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45978.574337731479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45978.574337731479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45978.574337731479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45978.574337731479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45978.574337731479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45978.574337731479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45978.574337731479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45978.574337731479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45978.574337731479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45978.574337731479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45978.574337731479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45978.574337731479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45978.574337731479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3"/>
        <v>45978.574337731479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ref="G74:G137" ca="1" si="4">IFERROR(NOW()-F74,"")</f>
        <v>45978.574337731479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45978.574337731479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45978.574337731479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45978.574337731479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45978.574337731479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45978.574337731479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45978.574337731479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45978.574337731479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45978.574337731479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45978.574337731479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45978.574337731479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45978.574337731479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45978.574337731479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45978.574337731479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45978.574337731479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45978.574337731479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45978.574337731479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45978.574337731479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45978.574337731479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45978.574337731479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45978.574337731479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45978.574337731479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45978.574337731479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45978.574337731479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45978.574337731479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45978.574337731479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45978.574337731479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45978.574337731479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45978.574337731479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45978.574337731479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45978.574337731479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45978.574337731479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45978.574337731479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45978.574337731479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45978.574337731479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45978.574337731479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45978.574337731479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45978.574337731479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45978.574337731479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45978.574337731479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45978.574337731479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45978.574337731479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45978.574337731479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45978.574337731479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45978.574337731479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45978.574337731479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45978.574337731479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45978.574337731479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45978.574337731479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45978.574337731479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45978.574337731479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45978.574337731479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45978.574337731479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45978.574337731479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45978.574337731479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45978.574337731479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45978.574337731479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45978.574337731479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45978.574337731479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45978.574337731479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45978.574337731479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45978.574337731479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45978.574337731479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4"/>
        <v>45978.574337731479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ref="G138:G201" ca="1" si="5">IFERROR(NOW()-F138,"")</f>
        <v>45978.574337731479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45978.574337731479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45978.574337731479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45978.574337731479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45978.574337731479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45978.574337731479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45978.574337731479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45978.574337731479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45978.574337731479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45978.574337731479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45978.574337731479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45978.574337731479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45978.574337731479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45978.574337731479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45978.574337731479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45978.574337731479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45978.574337731479</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45978.574337731479</v>
      </c>
      <c r="H155" s="109"/>
      <c r="I155" s="109" t="str">
        <f>IFERROR(VLOOKUP(D155,DB!A:F,6,0),"")</f>
        <v/>
      </c>
      <c r="J155" s="109" t="str">
        <f>IFERROR(VLOOKUP(D155,DB!A:G,7,0),"")</f>
        <v/>
      </c>
      <c r="K155" s="109"/>
      <c r="L155" s="109" t="str">
        <f>IFERROR(VLOOKUP(D155,DB!A:I,9,0),"")</f>
        <v/>
      </c>
    </row>
    <row r="156" spans="1:12">
      <c r="A156" s="109"/>
      <c r="B156" s="109" t="str">
        <f>IFERROR(VLOOKUP(D156,DB!A:K,11,0),"")</f>
        <v/>
      </c>
      <c r="C156" s="109"/>
      <c r="D156" s="109"/>
      <c r="E156" s="109"/>
      <c r="F156" s="109"/>
      <c r="G156" s="109">
        <f t="shared" ca="1" si="5"/>
        <v>45978.574337731479</v>
      </c>
      <c r="H156" s="109"/>
      <c r="I156" s="109" t="str">
        <f>IFERROR(VLOOKUP(D156,DB!A:F,6,0),"")</f>
        <v/>
      </c>
      <c r="J156" s="109" t="str">
        <f>IFERROR(VLOOKUP(D156,DB!A:G,7,0),"")</f>
        <v/>
      </c>
      <c r="K156" s="109"/>
      <c r="L156" s="109" t="str">
        <f>IFERROR(VLOOKUP(D156,DB!A:I,9,0),"")</f>
        <v/>
      </c>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row r="196" spans="1:12">
      <c r="A196" s="109"/>
      <c r="B196" s="109"/>
      <c r="C196" s="109"/>
      <c r="D196" s="109"/>
      <c r="E196" s="109"/>
      <c r="F196" s="109"/>
      <c r="G196" s="109"/>
      <c r="H196" s="109"/>
      <c r="I196" s="109"/>
      <c r="J196" s="109"/>
      <c r="K196" s="109"/>
      <c r="L196" s="109"/>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30938</v>
      </c>
      <c r="E2" s="109" t="s">
        <v>39021</v>
      </c>
      <c r="F2" s="121">
        <v>45977.926087962966</v>
      </c>
      <c r="G2" s="104">
        <f t="shared" ref="G2:G56" ca="1" si="0">IFERROR(NOW()-F2,"-")</f>
        <v>0.64824976851377869</v>
      </c>
      <c r="H2" s="121">
        <v>45978.034363425926</v>
      </c>
      <c r="I2" s="119" t="str">
        <f>IFERROR(VLOOKUP(D2,DB!A:F,6,0),"")</f>
        <v>SCECO</v>
      </c>
      <c r="J2" s="119" t="str">
        <f>IFERROR(VLOOKUP(D2,DB!A:G,7,0),"")</f>
        <v>Dead</v>
      </c>
      <c r="K2" s="122" t="s">
        <v>39128</v>
      </c>
      <c r="L2" s="123" t="str">
        <f>IFERROR(VLOOKUP(D2,DB!A:I,9,0),"")</f>
        <v>Latis</v>
      </c>
    </row>
    <row r="3" spans="1:16382" ht="31.5" customHeight="1">
      <c r="A3" s="118" t="s">
        <v>39129</v>
      </c>
      <c r="B3" s="119" t="str">
        <f>IFERROR(VLOOKUP(D3,DB!A:K,11,0),"")</f>
        <v>R6</v>
      </c>
      <c r="C3" s="120">
        <v>1</v>
      </c>
      <c r="D3" s="119" t="s">
        <v>31056</v>
      </c>
      <c r="E3" s="109" t="s">
        <v>39021</v>
      </c>
      <c r="F3" s="121">
        <v>45978.508206018516</v>
      </c>
      <c r="G3" s="104">
        <f t="shared" ca="1" si="0"/>
        <v>6.6131712963397149E-2</v>
      </c>
      <c r="H3" s="121">
        <v>45978.508206018516</v>
      </c>
      <c r="I3" s="119" t="str">
        <f>IFERROR(VLOOKUP(D3,DB!A:F,6,0),"")</f>
        <v>Generator-SG</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45978.574337731479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45978.574337731479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45978.574337731479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45978.574337731479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45978.574337731479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45978.574337731479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45978.574337731479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45978.574337731479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45978.574337731479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45978.574337731479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45978.574337731479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45978.574337731479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45978.574337731479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45978.574337731479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45978.574337731479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45978.574337731479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45978.574337731479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45978.574337731479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45978.574337731479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45978.574337731479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45978.574337731479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45978.574337731479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45978.574337731479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45978.574337731479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45978.574337731479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45978.574337731479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45978.574337731479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45978.574337731479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45978.574337731479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45978.574337731479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45978.574337731479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45978.574337731479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45978.574337731479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45978.574337731479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45978.574337731479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45978.574337731479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45978.574337731479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45978.574337731479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45978.574337731479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45978.574337731479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45978.574337731479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45978.574337731479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45978.574337731479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45978.574337731479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45978.574337731479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45978.574337731479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45978.574337731479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45978.574337731479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45978.574337731479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45978.574337731479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45978.574337731479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45978.574337731479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0"/>
        <v>45978.574337731479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ref="G57:G90" ca="1" si="1">IFERROR(NOW()-F57,"-")</f>
        <v>45978.574337731479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45978.574337731479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45978.574337731479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45978.574337731479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45978.574337731479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45978.574337731479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45978.574337731479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45978.574337731479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45978.574337731479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45978.574337731479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45978.574337731479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45978.574337731479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45978.574337731479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45978.574337731479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45978.574337731479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45978.574337731479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45978.574337731479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45978.574337731479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45978.574337731479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45978.574337731479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45978.574337731479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45978.574337731479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45978.574337731479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45978.574337731479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45978.574337731479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45978.574337731479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45978.574337731479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45978.574337731479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45978.574337731479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45978.574337731479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45978.574337731479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45978.574337731479</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45978.574337731479</v>
      </c>
      <c r="H89" s="121"/>
      <c r="I89" s="119" t="str">
        <f>IFERROR(VLOOKUP(D89,DB!A:F,6,0),"")</f>
        <v/>
      </c>
      <c r="J89" s="119" t="str">
        <f>IFERROR(VLOOKUP(D89,DB!A:G,7,0),"")</f>
        <v/>
      </c>
      <c r="K89" s="122"/>
      <c r="L89" s="123" t="str">
        <f>IFERROR(VLOOKUP(D89,DB!A:I,9,0),"")</f>
        <v/>
      </c>
    </row>
    <row r="90" spans="1:12" ht="31.5" customHeight="1">
      <c r="A90" s="118"/>
      <c r="B90" s="119" t="str">
        <f>IFERROR(VLOOKUP(D90,DB!A:K,11,0),"")</f>
        <v/>
      </c>
      <c r="C90" s="120"/>
      <c r="D90" s="119"/>
      <c r="E90" s="109"/>
      <c r="F90" s="121"/>
      <c r="G90" s="104">
        <f t="shared" ca="1" si="1"/>
        <v>45978.574337731479</v>
      </c>
      <c r="H90" s="121"/>
      <c r="I90" s="119" t="str">
        <f>IFERROR(VLOOKUP(D90,DB!A:F,6,0),"")</f>
        <v/>
      </c>
      <c r="J90" s="119" t="str">
        <f>IFERROR(VLOOKUP(D90,DB!A:G,7,0),"")</f>
        <v/>
      </c>
      <c r="K90" s="122"/>
      <c r="L90" s="123" t="str">
        <f>IFERROR(VLOOKUP(D90,DB!A:I,9,0),"")</f>
        <v/>
      </c>
    </row>
  </sheetData>
  <dataValidations count="2">
    <dataValidation allowBlank="1" showInputMessage="1" showErrorMessage="1" sqref="E1" xr:uid="{9E1BC488-8814-4F8A-8DBE-742B3278AB71}"/>
    <dataValidation type="list" allowBlank="1" showInputMessage="1" showErrorMessage="1" sqref="E2:E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